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9465" tabRatio="912" firstSheet="1" activeTab="1"/>
  </bookViews>
  <sheets>
    <sheet name="Capital 2024" sheetId="28" state="hidden" r:id="rId1"/>
    <sheet name="300" sheetId="2" r:id="rId2"/>
    <sheet name="301" sheetId="3" r:id="rId3"/>
    <sheet name="302" sheetId="5" r:id="rId4"/>
    <sheet name="303" sheetId="4" r:id="rId5"/>
    <sheet name="304" sheetId="6" r:id="rId6"/>
    <sheet name="305" sheetId="7" r:id="rId7"/>
    <sheet name="306" sheetId="8" r:id="rId8"/>
    <sheet name="307" sheetId="9" r:id="rId9"/>
    <sheet name="308" sheetId="10" r:id="rId10"/>
    <sheet name="309" sheetId="11" r:id="rId11"/>
    <sheet name="310" sheetId="12" r:id="rId12"/>
    <sheet name="311" sheetId="13" r:id="rId13"/>
    <sheet name="312" sheetId="14" r:id="rId14"/>
    <sheet name="313" sheetId="15" r:id="rId15"/>
    <sheet name="314" sheetId="16" r:id="rId16"/>
    <sheet name="315" sheetId="17" r:id="rId17"/>
    <sheet name="316" sheetId="18" r:id="rId18"/>
    <sheet name="317" sheetId="19" r:id="rId19"/>
    <sheet name="318" sheetId="20" r:id="rId20"/>
    <sheet name="319" sheetId="21" r:id="rId21"/>
    <sheet name="320" sheetId="22" r:id="rId22"/>
    <sheet name="321" sheetId="23" r:id="rId23"/>
    <sheet name="322" sheetId="24" r:id="rId24"/>
    <sheet name="323" sheetId="25" r:id="rId25"/>
    <sheet name="324" sheetId="26" r:id="rId26"/>
    <sheet name="325" sheetId="27" r:id="rId27"/>
  </sheets>
  <externalReferences>
    <externalReference r:id="rId28"/>
  </externalReferences>
  <definedNames>
    <definedName name="_xlnm.Print_Area" localSheetId="1">'300'!$A$1:$K$32</definedName>
    <definedName name="_xlnm.Print_Area" localSheetId="2">'301'!$A$1:$Y$32</definedName>
    <definedName name="_xlnm.Print_Area" localSheetId="3">'302'!$A$1:$Z$17</definedName>
    <definedName name="_xlnm.Print_Area" localSheetId="4">'303'!$A$1:$Z$17</definedName>
    <definedName name="_xlnm.Print_Area" localSheetId="5">'304'!$A$1:$Y$48</definedName>
    <definedName name="_xlnm.Print_Area" localSheetId="6">'305'!$A$1:$Z$53</definedName>
    <definedName name="_xlnm.Print_Area" localSheetId="7">'306'!$A$1:$Z$19</definedName>
    <definedName name="_xlnm.Print_Area" localSheetId="8">'307'!$A$1:$Z$19</definedName>
    <definedName name="_xlnm.Print_Area" localSheetId="9">'308'!$A$1:$Z$44</definedName>
    <definedName name="_xlnm.Print_Area" localSheetId="10">'309'!$A$1:$Z$22</definedName>
    <definedName name="_xlnm.Print_Area" localSheetId="11">'310'!$A$1:$Z$19</definedName>
    <definedName name="_xlnm.Print_Area" localSheetId="12">'311'!$A$1:$Z$31</definedName>
    <definedName name="_xlnm.Print_Area" localSheetId="13">'312'!$A$1:$Z$21</definedName>
    <definedName name="_xlnm.Print_Area" localSheetId="14">'313'!$A$1:$Z$22</definedName>
    <definedName name="_xlnm.Print_Area" localSheetId="15">'314'!$A$1:$Z$30</definedName>
    <definedName name="_xlnm.Print_Area" localSheetId="16">'315'!$A$1:$Y$32</definedName>
    <definedName name="_xlnm.Print_Area" localSheetId="17">'316'!$A$1:$Z$24</definedName>
    <definedName name="_xlnm.Print_Area" localSheetId="18">'317'!$A$1:$Z$16</definedName>
    <definedName name="_xlnm.Print_Area" localSheetId="19">'318'!$A$1:$Y$88</definedName>
    <definedName name="_xlnm.Print_Area" localSheetId="20">'319'!$A$1:$Y$49</definedName>
    <definedName name="_xlnm.Print_Area" localSheetId="21">'320'!$A$1:$Z$79</definedName>
    <definedName name="_xlnm.Print_Area" localSheetId="22">'321'!$A$1:$Y$20</definedName>
    <definedName name="_xlnm.Print_Area" localSheetId="23">'322'!$A$1:$Y$35</definedName>
    <definedName name="_xlnm.Print_Area" localSheetId="24">'323'!$A$1:$Z$18</definedName>
    <definedName name="_xlnm.Print_Area" localSheetId="25">'324'!$A$1:$Z$22</definedName>
    <definedName name="_xlnm.Print_Area" localSheetId="26">'325'!$A$1:$Z$19</definedName>
    <definedName name="_xlnm.Print_Area" localSheetId="0">'Capital 2024'!$A$1:$E$30</definedName>
    <definedName name="_xlnm.Print_Titles" localSheetId="5">'304'!$1:$1</definedName>
    <definedName name="_xlnm.Print_Titles" localSheetId="6">'305'!$1:$1</definedName>
    <definedName name="_xlnm.Print_Titles" localSheetId="19">'318'!$1:$1</definedName>
    <definedName name="_xlnm.Print_Titles" localSheetId="21">'320'!$1:$1</definedName>
  </definedNames>
  <calcPr calcId="144525"/>
</workbook>
</file>

<file path=xl/calcChain.xml><?xml version="1.0" encoding="utf-8"?>
<calcChain xmlns="http://schemas.openxmlformats.org/spreadsheetml/2006/main">
  <c r="V13" i="27" l="1"/>
  <c r="H14" i="2"/>
  <c r="V12" i="25" l="1"/>
  <c r="W12" i="25"/>
  <c r="X12" i="25"/>
  <c r="Y12" i="25"/>
  <c r="W13" i="27"/>
  <c r="C29" i="28" s="1"/>
  <c r="X13" i="27"/>
  <c r="Y13" i="27"/>
  <c r="V16" i="26"/>
  <c r="W16" i="26"/>
  <c r="X16" i="26"/>
  <c r="Y16" i="26"/>
  <c r="C28" i="28"/>
  <c r="C27" i="28"/>
  <c r="C25" i="28"/>
  <c r="C23" i="28"/>
  <c r="C22" i="28"/>
  <c r="C18" i="28"/>
  <c r="C17" i="28"/>
  <c r="C15" i="28"/>
  <c r="C14" i="28"/>
  <c r="C13" i="28"/>
  <c r="C12" i="28"/>
  <c r="C11" i="28"/>
  <c r="C10" i="28"/>
  <c r="C9" i="28"/>
  <c r="C8" i="28"/>
  <c r="C7" i="28"/>
  <c r="C6" i="28"/>
  <c r="C5" i="28"/>
  <c r="C4" i="28"/>
  <c r="E8" i="28"/>
  <c r="Z27" i="24"/>
  <c r="Z15" i="24"/>
  <c r="Z30" i="24" s="1"/>
  <c r="E26" i="28" s="1"/>
  <c r="E25" i="28"/>
  <c r="Y14" i="23"/>
  <c r="Z14" i="23"/>
  <c r="E4" i="28"/>
  <c r="AA64" i="22"/>
  <c r="AA39" i="22"/>
  <c r="AA22" i="22"/>
  <c r="E23" i="28"/>
  <c r="W45" i="21"/>
  <c r="X45" i="21"/>
  <c r="Y45" i="21"/>
  <c r="Z45" i="21"/>
  <c r="Z43" i="21"/>
  <c r="X23" i="21"/>
  <c r="Y23" i="21"/>
  <c r="Z23" i="21"/>
  <c r="E22" i="28"/>
  <c r="W82" i="20"/>
  <c r="X82" i="20"/>
  <c r="Y82" i="20"/>
  <c r="Z82" i="20"/>
  <c r="V14" i="20"/>
  <c r="W14" i="20"/>
  <c r="X14" i="20"/>
  <c r="Y14" i="20"/>
  <c r="Z14" i="20"/>
  <c r="V33" i="20"/>
  <c r="W33" i="20"/>
  <c r="X33" i="20"/>
  <c r="Y33" i="20"/>
  <c r="Z33" i="20"/>
  <c r="V47" i="20"/>
  <c r="W47" i="20"/>
  <c r="X47" i="20"/>
  <c r="Y47" i="20"/>
  <c r="Z47" i="20"/>
  <c r="V66" i="20"/>
  <c r="W66" i="20"/>
  <c r="X66" i="20"/>
  <c r="Y66" i="20"/>
  <c r="Z66" i="20"/>
  <c r="V56" i="20"/>
  <c r="W56" i="20"/>
  <c r="X56" i="20"/>
  <c r="Y56" i="20"/>
  <c r="Z56" i="20"/>
  <c r="Z80" i="20"/>
  <c r="Y28" i="17"/>
  <c r="Z28" i="17"/>
  <c r="E19" i="28" s="1"/>
  <c r="X25" i="17"/>
  <c r="Y25" i="17"/>
  <c r="Z25" i="17"/>
  <c r="W15" i="17"/>
  <c r="X15" i="17"/>
  <c r="X28" i="17" s="1"/>
  <c r="Y15" i="17"/>
  <c r="Z15" i="17"/>
  <c r="W11" i="4"/>
  <c r="X11" i="4"/>
  <c r="Y11" i="4"/>
  <c r="Z11" i="4"/>
  <c r="Z13" i="27"/>
  <c r="Z16" i="26"/>
  <c r="Z39" i="22"/>
  <c r="Z22" i="22"/>
  <c r="Z11" i="21"/>
  <c r="Z33" i="21"/>
  <c r="Z12" i="25"/>
  <c r="W27" i="24"/>
  <c r="X27" i="24"/>
  <c r="Y27" i="24"/>
  <c r="W15" i="24"/>
  <c r="W30" i="24" s="1"/>
  <c r="C26" i="28" s="1"/>
  <c r="X15" i="24"/>
  <c r="X30" i="24" s="1"/>
  <c r="Y15" i="24"/>
  <c r="Y30" i="24" s="1"/>
  <c r="V14" i="23"/>
  <c r="W14" i="23"/>
  <c r="X14" i="23"/>
  <c r="W64" i="22"/>
  <c r="AA66" i="22" l="1"/>
  <c r="E24" i="28" s="1"/>
  <c r="X64" i="22"/>
  <c r="Y64" i="22"/>
  <c r="Z64" i="22"/>
  <c r="Z66" i="22" s="1"/>
  <c r="X39" i="22"/>
  <c r="Y39" i="22"/>
  <c r="X22" i="22"/>
  <c r="Y22" i="22"/>
  <c r="W43" i="21"/>
  <c r="X43" i="21"/>
  <c r="Y43" i="21"/>
  <c r="W33" i="21"/>
  <c r="X33" i="21"/>
  <c r="Y33" i="21"/>
  <c r="W23" i="21"/>
  <c r="W11" i="21"/>
  <c r="X11" i="21"/>
  <c r="Y11" i="21"/>
  <c r="V80" i="20"/>
  <c r="V82" i="20" s="1"/>
  <c r="W80" i="20"/>
  <c r="X80" i="20"/>
  <c r="Y80" i="20"/>
  <c r="W11" i="19"/>
  <c r="C21" i="28" s="1"/>
  <c r="X11" i="19"/>
  <c r="Y11" i="19"/>
  <c r="Z11" i="19"/>
  <c r="W18" i="18"/>
  <c r="C20" i="28" s="1"/>
  <c r="X18" i="18"/>
  <c r="Y18" i="18"/>
  <c r="Z18" i="18"/>
  <c r="V25" i="17"/>
  <c r="W25" i="17"/>
  <c r="W28" i="17" s="1"/>
  <c r="C19" i="28" s="1"/>
  <c r="X66" i="22" l="1"/>
  <c r="C24" i="28" s="1"/>
  <c r="Y66" i="22"/>
  <c r="W25" i="16"/>
  <c r="X25" i="16"/>
  <c r="Z25" i="16"/>
  <c r="W23" i="16"/>
  <c r="X23" i="16"/>
  <c r="Y23" i="16"/>
  <c r="Y25" i="16" s="1"/>
  <c r="Z23" i="16"/>
  <c r="V9" i="16"/>
  <c r="W9" i="16"/>
  <c r="X9" i="16"/>
  <c r="Y9" i="16"/>
  <c r="Z9" i="16"/>
  <c r="V16" i="15"/>
  <c r="W16" i="15"/>
  <c r="X16" i="15"/>
  <c r="Y16" i="15"/>
  <c r="Z16" i="15"/>
  <c r="V15" i="14"/>
  <c r="W15" i="14"/>
  <c r="C16" i="28" s="1"/>
  <c r="C30" i="28" s="1"/>
  <c r="C35" i="28" s="1"/>
  <c r="X15" i="14"/>
  <c r="Y15" i="14"/>
  <c r="Z15" i="14"/>
  <c r="W24" i="13"/>
  <c r="X24" i="13"/>
  <c r="Y24" i="13"/>
  <c r="Z24" i="13"/>
  <c r="W12" i="13"/>
  <c r="X12" i="13"/>
  <c r="Y12" i="13"/>
  <c r="Z12" i="13"/>
  <c r="W38" i="10"/>
  <c r="X38" i="10"/>
  <c r="Y38" i="10"/>
  <c r="W26" i="13"/>
  <c r="X26" i="13"/>
  <c r="Y26" i="13"/>
  <c r="Z26" i="13"/>
  <c r="Z12" i="12"/>
  <c r="V12" i="12"/>
  <c r="W12" i="12"/>
  <c r="X12" i="12"/>
  <c r="Y12" i="12"/>
  <c r="V12" i="11"/>
  <c r="W12" i="11"/>
  <c r="X12" i="11"/>
  <c r="Y12" i="11"/>
  <c r="Z12" i="11"/>
  <c r="T38" i="10"/>
  <c r="U38" i="10"/>
  <c r="V22" i="10"/>
  <c r="W22" i="10"/>
  <c r="X22" i="10"/>
  <c r="Y22" i="10"/>
  <c r="V10" i="10"/>
  <c r="W10" i="10"/>
  <c r="X10" i="10"/>
  <c r="Y10" i="10"/>
  <c r="Z10" i="10"/>
  <c r="V29" i="10"/>
  <c r="W29" i="10"/>
  <c r="X29" i="10"/>
  <c r="Y29" i="10"/>
  <c r="Z29" i="10"/>
  <c r="Z22" i="10"/>
  <c r="V36" i="10"/>
  <c r="W36" i="10"/>
  <c r="X36" i="10"/>
  <c r="Y36" i="10"/>
  <c r="Z36" i="10"/>
  <c r="X11" i="9"/>
  <c r="Y11" i="9"/>
  <c r="Z11" i="9"/>
  <c r="V11" i="9"/>
  <c r="W11" i="9"/>
  <c r="V14" i="8"/>
  <c r="W14" i="8"/>
  <c r="X14" i="8"/>
  <c r="Y14" i="8"/>
  <c r="Z14" i="8"/>
  <c r="W41" i="7"/>
  <c r="X41" i="7"/>
  <c r="Y41" i="7"/>
  <c r="Z41" i="7"/>
  <c r="Z34" i="7"/>
  <c r="V34" i="7"/>
  <c r="W34" i="7"/>
  <c r="W44" i="7" s="1"/>
  <c r="X34" i="7"/>
  <c r="Y34" i="7"/>
  <c r="W22" i="7"/>
  <c r="X22" i="7"/>
  <c r="Y22" i="7"/>
  <c r="Z22" i="7"/>
  <c r="W13" i="7"/>
  <c r="X13" i="7"/>
  <c r="Y13" i="7"/>
  <c r="Z13" i="7"/>
  <c r="X42" i="6"/>
  <c r="W22" i="6"/>
  <c r="X22" i="6"/>
  <c r="Y22" i="6"/>
  <c r="Z22" i="6"/>
  <c r="W10" i="6"/>
  <c r="X10" i="6"/>
  <c r="Y10" i="6"/>
  <c r="Z10" i="6"/>
  <c r="W40" i="6"/>
  <c r="X40" i="6"/>
  <c r="Y40" i="6"/>
  <c r="Z40" i="6"/>
  <c r="W30" i="6"/>
  <c r="X30" i="6"/>
  <c r="Y30" i="6"/>
  <c r="Z30" i="6"/>
  <c r="W42" i="6"/>
  <c r="Z42" i="6"/>
  <c r="Y42" i="6"/>
  <c r="V11" i="4"/>
  <c r="W12" i="5"/>
  <c r="V26" i="3"/>
  <c r="V13" i="3"/>
  <c r="X12" i="5"/>
  <c r="Y12" i="5"/>
  <c r="Z12" i="5"/>
  <c r="V12" i="5"/>
  <c r="V28" i="3"/>
  <c r="W28" i="3"/>
  <c r="Y28" i="3"/>
  <c r="W13" i="3"/>
  <c r="X13" i="3"/>
  <c r="X28" i="3" s="1"/>
  <c r="Y13" i="3"/>
  <c r="U26" i="3"/>
  <c r="W26" i="3"/>
  <c r="X26" i="3"/>
  <c r="Y26" i="3"/>
  <c r="U13" i="3"/>
  <c r="T13" i="3"/>
  <c r="V38" i="10" l="1"/>
  <c r="U28" i="3"/>
  <c r="Z38" i="10"/>
  <c r="X44" i="7"/>
  <c r="I28" i="2" l="1"/>
  <c r="J28" i="2"/>
  <c r="K28" i="2"/>
  <c r="J26" i="2"/>
  <c r="J14" i="2"/>
  <c r="C14" i="2"/>
  <c r="D26" i="2"/>
  <c r="E26" i="2"/>
  <c r="F26" i="2"/>
  <c r="G26" i="2"/>
  <c r="H26" i="2"/>
  <c r="H28" i="2" s="1"/>
  <c r="I26" i="2"/>
  <c r="K26" i="2"/>
  <c r="L26" i="2"/>
  <c r="C26" i="2"/>
  <c r="I14" i="2"/>
  <c r="S74" i="22" l="1"/>
  <c r="R74" i="22"/>
  <c r="Q22" i="22"/>
  <c r="Q39" i="22"/>
  <c r="Q64" i="22"/>
  <c r="U29" i="10" l="1"/>
  <c r="T29" i="10"/>
  <c r="S29" i="10"/>
  <c r="R29" i="10"/>
  <c r="Q29" i="10"/>
  <c r="P29" i="10"/>
  <c r="N29" i="10"/>
  <c r="M29" i="10"/>
  <c r="K29" i="10"/>
  <c r="J29" i="10"/>
  <c r="H29" i="10"/>
  <c r="G29" i="10"/>
  <c r="E29" i="10"/>
  <c r="D29" i="10"/>
  <c r="C29" i="10"/>
  <c r="L28" i="10"/>
  <c r="I28" i="10"/>
  <c r="F28" i="10"/>
  <c r="F29" i="10" l="1"/>
  <c r="I29" i="10"/>
  <c r="L29" i="10"/>
  <c r="L14" i="2"/>
  <c r="V13" i="7"/>
  <c r="D7" i="28"/>
  <c r="L28" i="2" l="1"/>
  <c r="Q23" i="21"/>
  <c r="R23" i="21"/>
  <c r="S23" i="21"/>
  <c r="T23" i="21"/>
  <c r="U23" i="21"/>
  <c r="V23" i="21"/>
  <c r="Q43" i="21"/>
  <c r="R43" i="21"/>
  <c r="S43" i="21"/>
  <c r="T43" i="21"/>
  <c r="U43" i="21"/>
  <c r="V43" i="21"/>
  <c r="P43" i="21"/>
  <c r="O43" i="21"/>
  <c r="N43" i="21"/>
  <c r="M43" i="21"/>
  <c r="J43" i="21"/>
  <c r="H43" i="21"/>
  <c r="G43" i="21"/>
  <c r="E43" i="21"/>
  <c r="D43" i="21"/>
  <c r="C43" i="21"/>
  <c r="I41" i="21"/>
  <c r="Q33" i="21"/>
  <c r="R33" i="21"/>
  <c r="S33" i="21"/>
  <c r="T33" i="21"/>
  <c r="U33" i="21"/>
  <c r="V33" i="21"/>
  <c r="P33" i="21"/>
  <c r="O33" i="21"/>
  <c r="N33" i="21"/>
  <c r="M33" i="21"/>
  <c r="J33" i="21"/>
  <c r="H33" i="21"/>
  <c r="G33" i="21"/>
  <c r="E33" i="21"/>
  <c r="D33" i="21"/>
  <c r="C33" i="21"/>
  <c r="I31" i="21"/>
  <c r="F33" i="21" l="1"/>
  <c r="F43" i="21"/>
  <c r="I33" i="21"/>
  <c r="I43" i="21"/>
  <c r="D14" i="28" l="1"/>
  <c r="Q25" i="17"/>
  <c r="R25" i="17"/>
  <c r="S25" i="17"/>
  <c r="T25" i="17"/>
  <c r="U25" i="17"/>
  <c r="D20" i="28"/>
  <c r="Q9" i="16"/>
  <c r="R9" i="16"/>
  <c r="S9" i="16"/>
  <c r="T9" i="16"/>
  <c r="U9" i="16"/>
  <c r="Q12" i="11"/>
  <c r="R12" i="11"/>
  <c r="S12" i="11"/>
  <c r="T12" i="11"/>
  <c r="U12" i="11"/>
  <c r="D13" i="28"/>
  <c r="U15" i="24"/>
  <c r="U14" i="20" l="1"/>
  <c r="S18" i="18"/>
  <c r="S13" i="27"/>
  <c r="S16" i="26"/>
  <c r="E14" i="2"/>
  <c r="D29" i="28"/>
  <c r="D28" i="28"/>
  <c r="D27" i="28"/>
  <c r="V27" i="24"/>
  <c r="V15" i="24"/>
  <c r="D25" i="28"/>
  <c r="W39" i="22"/>
  <c r="W22" i="22"/>
  <c r="D23" i="28"/>
  <c r="V11" i="21"/>
  <c r="V45" i="21" s="1"/>
  <c r="U80" i="20"/>
  <c r="V30" i="24" l="1"/>
  <c r="W66" i="22"/>
  <c r="D26" i="28"/>
  <c r="D24" i="28"/>
  <c r="T33" i="20"/>
  <c r="U33" i="20"/>
  <c r="U11" i="19"/>
  <c r="V11" i="19"/>
  <c r="D21" i="28"/>
  <c r="E21" i="28"/>
  <c r="V18" i="18"/>
  <c r="V15" i="17"/>
  <c r="V28" i="17" s="1"/>
  <c r="D19" i="28"/>
  <c r="V23" i="16"/>
  <c r="V25" i="16" s="1"/>
  <c r="D17" i="28"/>
  <c r="D16" i="28"/>
  <c r="T24" i="13"/>
  <c r="U24" i="13"/>
  <c r="V24" i="13"/>
  <c r="D15" i="28"/>
  <c r="T12" i="13"/>
  <c r="U12" i="13"/>
  <c r="V12" i="13"/>
  <c r="T12" i="12"/>
  <c r="U12" i="12"/>
  <c r="S12" i="12"/>
  <c r="T36" i="10"/>
  <c r="U36" i="10"/>
  <c r="U22" i="10"/>
  <c r="T10" i="10"/>
  <c r="U10" i="10"/>
  <c r="S10" i="10"/>
  <c r="S11" i="9"/>
  <c r="T11" i="9"/>
  <c r="U11" i="9"/>
  <c r="D11" i="28"/>
  <c r="T14" i="8"/>
  <c r="U14" i="8"/>
  <c r="D10" i="28"/>
  <c r="R14" i="8"/>
  <c r="S14" i="8"/>
  <c r="S41" i="7"/>
  <c r="T41" i="7"/>
  <c r="U41" i="7"/>
  <c r="V41" i="7"/>
  <c r="S34" i="7"/>
  <c r="T34" i="7"/>
  <c r="U34" i="7"/>
  <c r="Z44" i="7"/>
  <c r="V22" i="7"/>
  <c r="V40" i="6"/>
  <c r="V22" i="6"/>
  <c r="V30" i="6"/>
  <c r="V10" i="6"/>
  <c r="U12" i="5"/>
  <c r="D6" i="28"/>
  <c r="E6" i="28"/>
  <c r="F14" i="2"/>
  <c r="G14" i="2"/>
  <c r="K14" i="2"/>
  <c r="V64" i="22"/>
  <c r="U64" i="22"/>
  <c r="U16" i="26"/>
  <c r="U12" i="25"/>
  <c r="U27" i="24"/>
  <c r="U14" i="23"/>
  <c r="V39" i="22"/>
  <c r="V22" i="22"/>
  <c r="U11" i="21"/>
  <c r="U66" i="20"/>
  <c r="U56" i="20"/>
  <c r="U47" i="20"/>
  <c r="U18" i="18"/>
  <c r="U15" i="17"/>
  <c r="U23" i="16"/>
  <c r="U16" i="15"/>
  <c r="U15" i="14"/>
  <c r="U22" i="7"/>
  <c r="U13" i="7"/>
  <c r="U30" i="6"/>
  <c r="U22" i="6"/>
  <c r="U11" i="4"/>
  <c r="T26" i="3"/>
  <c r="D18" i="28" l="1"/>
  <c r="Y44" i="7"/>
  <c r="D4" i="28"/>
  <c r="D12" i="28"/>
  <c r="D8" i="28"/>
  <c r="D9" i="28"/>
  <c r="D5" i="28"/>
  <c r="D22" i="28"/>
  <c r="V26" i="13"/>
  <c r="V44" i="7"/>
  <c r="V42" i="6"/>
  <c r="U45" i="21"/>
  <c r="U44" i="7"/>
  <c r="V66" i="22"/>
  <c r="U11" i="27"/>
  <c r="U13" i="27" s="1"/>
  <c r="P14" i="20"/>
  <c r="Q14" i="20"/>
  <c r="R14" i="20"/>
  <c r="S14" i="20"/>
  <c r="T14" i="20"/>
  <c r="D30" i="28" l="1"/>
  <c r="D35" i="28" s="1"/>
  <c r="P12" i="5"/>
  <c r="S39" i="22" l="1"/>
  <c r="R11" i="21"/>
  <c r="Q80" i="20"/>
  <c r="R80" i="20"/>
  <c r="P66" i="20"/>
  <c r="R47" i="20"/>
  <c r="R15" i="14"/>
  <c r="P12" i="25"/>
  <c r="Q27" i="24"/>
  <c r="R27" i="24"/>
  <c r="S27" i="24"/>
  <c r="T27" i="24"/>
  <c r="P27" i="24"/>
  <c r="R64" i="22"/>
  <c r="S64" i="22"/>
  <c r="T64" i="22"/>
  <c r="P64" i="22"/>
  <c r="T16" i="26"/>
  <c r="T12" i="25"/>
  <c r="T14" i="23"/>
  <c r="T80" i="20"/>
  <c r="T56" i="20"/>
  <c r="T11" i="19"/>
  <c r="T18" i="18"/>
  <c r="T15" i="17"/>
  <c r="T23" i="16"/>
  <c r="T16" i="15"/>
  <c r="T28" i="17" l="1"/>
  <c r="P13" i="27"/>
  <c r="Q13" i="27" l="1"/>
  <c r="R13" i="27"/>
  <c r="E29" i="28"/>
  <c r="Q16" i="26"/>
  <c r="R16" i="26"/>
  <c r="E28" i="28"/>
  <c r="P16" i="26"/>
  <c r="Q12" i="25"/>
  <c r="R12" i="25"/>
  <c r="S12" i="25"/>
  <c r="E27" i="28"/>
  <c r="Q15" i="24"/>
  <c r="R15" i="24"/>
  <c r="R30" i="24" s="1"/>
  <c r="S15" i="24"/>
  <c r="T15" i="24"/>
  <c r="T30" i="24" s="1"/>
  <c r="U30" i="24"/>
  <c r="P15" i="24"/>
  <c r="Q14" i="23"/>
  <c r="R14" i="23"/>
  <c r="S14" i="23"/>
  <c r="P14" i="23"/>
  <c r="R39" i="22"/>
  <c r="T39" i="22"/>
  <c r="U39" i="22"/>
  <c r="P39" i="22"/>
  <c r="R22" i="22"/>
  <c r="S22" i="22"/>
  <c r="T22" i="22"/>
  <c r="U22" i="22"/>
  <c r="P22" i="22"/>
  <c r="R45" i="21"/>
  <c r="P23" i="21"/>
  <c r="Q11" i="21"/>
  <c r="S11" i="21"/>
  <c r="T11" i="21"/>
  <c r="P11" i="21"/>
  <c r="S80" i="20"/>
  <c r="P80" i="20"/>
  <c r="Q66" i="20"/>
  <c r="R66" i="20"/>
  <c r="S66" i="20"/>
  <c r="T66" i="20"/>
  <c r="Q56" i="20"/>
  <c r="R56" i="20"/>
  <c r="S56" i="20"/>
  <c r="P56" i="20"/>
  <c r="Q47" i="20"/>
  <c r="S47" i="20"/>
  <c r="T47" i="20"/>
  <c r="P47" i="20"/>
  <c r="Q33" i="20"/>
  <c r="R33" i="20"/>
  <c r="S33" i="20"/>
  <c r="P33" i="20"/>
  <c r="P11" i="19"/>
  <c r="Q11" i="19"/>
  <c r="R11" i="19"/>
  <c r="S11" i="19"/>
  <c r="Q18" i="18"/>
  <c r="R18" i="18"/>
  <c r="E20" i="28"/>
  <c r="P18" i="18"/>
  <c r="P25" i="17"/>
  <c r="Q15" i="17"/>
  <c r="R15" i="17"/>
  <c r="S15" i="17"/>
  <c r="U28" i="17"/>
  <c r="P15" i="17"/>
  <c r="Q23" i="16"/>
  <c r="R23" i="16"/>
  <c r="S23" i="16"/>
  <c r="P23" i="16"/>
  <c r="T25" i="16"/>
  <c r="P9" i="16"/>
  <c r="Q16" i="15"/>
  <c r="R16" i="15"/>
  <c r="S16" i="15"/>
  <c r="E17" i="28"/>
  <c r="P16" i="15"/>
  <c r="Q15" i="14"/>
  <c r="S15" i="14"/>
  <c r="T15" i="14"/>
  <c r="E16" i="28"/>
  <c r="P15" i="14"/>
  <c r="Q24" i="13"/>
  <c r="R24" i="13"/>
  <c r="S24" i="13"/>
  <c r="P24" i="13"/>
  <c r="Q12" i="13"/>
  <c r="R12" i="13"/>
  <c r="S12" i="13"/>
  <c r="T26" i="13"/>
  <c r="E15" i="28"/>
  <c r="P12" i="13"/>
  <c r="Q12" i="12"/>
  <c r="R12" i="12"/>
  <c r="E14" i="28"/>
  <c r="P12" i="12"/>
  <c r="Q36" i="10"/>
  <c r="R36" i="10"/>
  <c r="S36" i="10"/>
  <c r="P36" i="10"/>
  <c r="E13" i="28"/>
  <c r="P12" i="11"/>
  <c r="P22" i="10"/>
  <c r="R10" i="10"/>
  <c r="Q22" i="10"/>
  <c r="R22" i="10"/>
  <c r="S22" i="10"/>
  <c r="T22" i="10"/>
  <c r="Q10" i="10"/>
  <c r="P10" i="10"/>
  <c r="P11" i="9"/>
  <c r="R11" i="9"/>
  <c r="Q11" i="9"/>
  <c r="E11" i="28"/>
  <c r="Q14" i="8"/>
  <c r="E10" i="28"/>
  <c r="P14" i="8"/>
  <c r="R34" i="7"/>
  <c r="R22" i="7"/>
  <c r="Q41" i="7"/>
  <c r="R41" i="7"/>
  <c r="Q34" i="7"/>
  <c r="Q22" i="7"/>
  <c r="S22" i="7"/>
  <c r="T22" i="7"/>
  <c r="Q13" i="7"/>
  <c r="R13" i="7"/>
  <c r="S13" i="7"/>
  <c r="T13" i="7"/>
  <c r="P41" i="7"/>
  <c r="P34" i="7"/>
  <c r="P22" i="7"/>
  <c r="P13" i="7"/>
  <c r="P40" i="6"/>
  <c r="U40" i="6"/>
  <c r="T40" i="6"/>
  <c r="S40" i="6"/>
  <c r="R40" i="6"/>
  <c r="Q40" i="6"/>
  <c r="O40" i="6"/>
  <c r="N40" i="6"/>
  <c r="M40" i="6"/>
  <c r="K40" i="6"/>
  <c r="J40" i="6"/>
  <c r="H40" i="6"/>
  <c r="G40" i="6"/>
  <c r="E40" i="6"/>
  <c r="D40" i="6"/>
  <c r="C40" i="6"/>
  <c r="L38" i="6"/>
  <c r="L40" i="6" s="1"/>
  <c r="Q30" i="6"/>
  <c r="R30" i="6"/>
  <c r="S30" i="6"/>
  <c r="T30" i="6"/>
  <c r="P30" i="6"/>
  <c r="Q22" i="6"/>
  <c r="R22" i="6"/>
  <c r="S22" i="6"/>
  <c r="T22" i="6"/>
  <c r="P22" i="6"/>
  <c r="Q10" i="6"/>
  <c r="R10" i="6"/>
  <c r="S10" i="6"/>
  <c r="T10" i="6"/>
  <c r="U10" i="6"/>
  <c r="P10" i="6"/>
  <c r="Q11" i="4"/>
  <c r="R11" i="4"/>
  <c r="S11" i="4"/>
  <c r="T11" i="4"/>
  <c r="E7" i="28"/>
  <c r="P11" i="4"/>
  <c r="Q12" i="5"/>
  <c r="R12" i="5"/>
  <c r="S12" i="5"/>
  <c r="T12" i="5"/>
  <c r="P26" i="3"/>
  <c r="Q26" i="3"/>
  <c r="R26" i="3"/>
  <c r="S26" i="3"/>
  <c r="P13" i="3"/>
  <c r="Q13" i="3"/>
  <c r="R13" i="3"/>
  <c r="S13" i="3"/>
  <c r="E5" i="28"/>
  <c r="D14" i="2"/>
  <c r="G28" i="2"/>
  <c r="O13" i="27"/>
  <c r="N13" i="27"/>
  <c r="M13" i="27"/>
  <c r="K13" i="27"/>
  <c r="J13" i="27"/>
  <c r="H13" i="27"/>
  <c r="G13" i="27"/>
  <c r="E13" i="27"/>
  <c r="D13" i="27"/>
  <c r="C13" i="27"/>
  <c r="T11" i="27"/>
  <c r="T13" i="27" s="1"/>
  <c r="L10" i="27"/>
  <c r="I10" i="27"/>
  <c r="F10" i="27"/>
  <c r="L9" i="27"/>
  <c r="I9" i="27"/>
  <c r="F9" i="27"/>
  <c r="I7" i="27"/>
  <c r="F7" i="27"/>
  <c r="O16" i="26"/>
  <c r="N16" i="26"/>
  <c r="M16" i="26"/>
  <c r="K16" i="26"/>
  <c r="J16" i="26"/>
  <c r="H16" i="26"/>
  <c r="G16" i="26"/>
  <c r="E16" i="26"/>
  <c r="D16" i="26"/>
  <c r="C16" i="26"/>
  <c r="L13" i="26"/>
  <c r="F13" i="26"/>
  <c r="L12" i="26"/>
  <c r="I12" i="26"/>
  <c r="F12" i="26"/>
  <c r="I9" i="26"/>
  <c r="F9" i="26"/>
  <c r="I7" i="26"/>
  <c r="F7" i="26"/>
  <c r="O12" i="25"/>
  <c r="N12" i="25"/>
  <c r="M12" i="25"/>
  <c r="K12" i="25"/>
  <c r="J12" i="25"/>
  <c r="H12" i="25"/>
  <c r="G12" i="25"/>
  <c r="E12" i="25"/>
  <c r="D12" i="25"/>
  <c r="C12" i="25"/>
  <c r="I9" i="25"/>
  <c r="F9" i="25"/>
  <c r="I8" i="25"/>
  <c r="F8" i="25"/>
  <c r="O27" i="24"/>
  <c r="N27" i="24"/>
  <c r="M27" i="24"/>
  <c r="K27" i="24"/>
  <c r="J27" i="24"/>
  <c r="H27" i="24"/>
  <c r="G27" i="24"/>
  <c r="E27" i="24"/>
  <c r="D27" i="24"/>
  <c r="C27" i="24"/>
  <c r="I25" i="24"/>
  <c r="F25" i="24"/>
  <c r="L24" i="24"/>
  <c r="I24" i="24"/>
  <c r="F24" i="24"/>
  <c r="I22" i="24"/>
  <c r="F22" i="24"/>
  <c r="O15" i="24"/>
  <c r="N15" i="24"/>
  <c r="M15" i="24"/>
  <c r="K15" i="24"/>
  <c r="J15" i="24"/>
  <c r="H15" i="24"/>
  <c r="G15" i="24"/>
  <c r="E15" i="24"/>
  <c r="D15" i="24"/>
  <c r="C15" i="24"/>
  <c r="L11" i="24"/>
  <c r="I11" i="24"/>
  <c r="F11" i="24"/>
  <c r="L10" i="24"/>
  <c r="I10" i="24"/>
  <c r="F10" i="24"/>
  <c r="I9" i="24"/>
  <c r="F9" i="24"/>
  <c r="L8" i="24"/>
  <c r="I8" i="24"/>
  <c r="F8" i="24"/>
  <c r="L7" i="24"/>
  <c r="I7" i="24"/>
  <c r="F7" i="24"/>
  <c r="O14" i="23"/>
  <c r="N14" i="23"/>
  <c r="K14" i="23"/>
  <c r="J14" i="23"/>
  <c r="H14" i="23"/>
  <c r="G14" i="23"/>
  <c r="E14" i="23"/>
  <c r="D14" i="23"/>
  <c r="C14" i="23"/>
  <c r="M10" i="23"/>
  <c r="M14" i="23" s="1"/>
  <c r="I9" i="23"/>
  <c r="F9" i="23"/>
  <c r="L8" i="23"/>
  <c r="I8" i="23"/>
  <c r="F8" i="23"/>
  <c r="O64" i="22"/>
  <c r="N64" i="22"/>
  <c r="M64" i="22"/>
  <c r="K64" i="22"/>
  <c r="J64" i="22"/>
  <c r="H64" i="22"/>
  <c r="G64" i="22"/>
  <c r="E64" i="22"/>
  <c r="D64" i="22"/>
  <c r="C64" i="22"/>
  <c r="L62" i="22"/>
  <c r="I62" i="22"/>
  <c r="F62" i="22"/>
  <c r="L61" i="22"/>
  <c r="I61" i="22"/>
  <c r="F61" i="22"/>
  <c r="I60" i="22"/>
  <c r="L59" i="22"/>
  <c r="I59" i="22"/>
  <c r="L58" i="22"/>
  <c r="L57" i="22"/>
  <c r="I57" i="22"/>
  <c r="F57" i="22"/>
  <c r="L48" i="22"/>
  <c r="I48" i="22"/>
  <c r="L47" i="22"/>
  <c r="I47" i="22"/>
  <c r="F47" i="22"/>
  <c r="L46" i="22"/>
  <c r="I46" i="22"/>
  <c r="L45" i="22"/>
  <c r="I45" i="22"/>
  <c r="F45" i="22"/>
  <c r="N39" i="22"/>
  <c r="M39" i="22"/>
  <c r="K39" i="22"/>
  <c r="J39" i="22"/>
  <c r="H39" i="22"/>
  <c r="G39" i="22"/>
  <c r="E39" i="22"/>
  <c r="D39" i="22"/>
  <c r="C39" i="22"/>
  <c r="L37" i="22"/>
  <c r="L36" i="22"/>
  <c r="I36" i="22"/>
  <c r="L35" i="22"/>
  <c r="I35" i="22"/>
  <c r="F35" i="22"/>
  <c r="L33" i="22"/>
  <c r="O32" i="22"/>
  <c r="O39" i="22" s="1"/>
  <c r="L32" i="22"/>
  <c r="I32" i="22"/>
  <c r="F32" i="22"/>
  <c r="L31" i="22"/>
  <c r="I31" i="22"/>
  <c r="F31" i="22"/>
  <c r="L30" i="22"/>
  <c r="I30" i="22"/>
  <c r="F30" i="22"/>
  <c r="I29" i="22"/>
  <c r="F29" i="22"/>
  <c r="L28" i="22"/>
  <c r="I28" i="22"/>
  <c r="F28" i="22"/>
  <c r="O22" i="22"/>
  <c r="N22" i="22"/>
  <c r="M22" i="22"/>
  <c r="K22" i="22"/>
  <c r="J22" i="22"/>
  <c r="H22" i="22"/>
  <c r="G22" i="22"/>
  <c r="E22" i="22"/>
  <c r="D22" i="22"/>
  <c r="C22" i="22"/>
  <c r="I16" i="22"/>
  <c r="F16" i="22"/>
  <c r="I15" i="22"/>
  <c r="F15" i="22"/>
  <c r="L14" i="22"/>
  <c r="I14" i="22"/>
  <c r="L13" i="22"/>
  <c r="I13" i="22"/>
  <c r="F13" i="22"/>
  <c r="L12" i="22"/>
  <c r="I12" i="22"/>
  <c r="F12" i="22"/>
  <c r="L11" i="22"/>
  <c r="I11" i="22"/>
  <c r="F11" i="22"/>
  <c r="I10" i="22"/>
  <c r="F10" i="22"/>
  <c r="L9" i="22"/>
  <c r="I9" i="22"/>
  <c r="F9" i="22"/>
  <c r="L8" i="22"/>
  <c r="I8" i="22"/>
  <c r="F8" i="22"/>
  <c r="L7" i="22"/>
  <c r="I7" i="22"/>
  <c r="F7" i="22"/>
  <c r="O23" i="21"/>
  <c r="N23" i="21"/>
  <c r="M23" i="21"/>
  <c r="J23" i="21"/>
  <c r="H23" i="21"/>
  <c r="G23" i="21"/>
  <c r="E23" i="21"/>
  <c r="D23" i="21"/>
  <c r="C23" i="21"/>
  <c r="I19" i="21"/>
  <c r="O11" i="21"/>
  <c r="N11" i="21"/>
  <c r="M11" i="21"/>
  <c r="K11" i="21"/>
  <c r="J11" i="21"/>
  <c r="H11" i="21"/>
  <c r="G11" i="21"/>
  <c r="E11" i="21"/>
  <c r="D11" i="21"/>
  <c r="C11" i="21"/>
  <c r="L9" i="21"/>
  <c r="I9" i="21"/>
  <c r="F9" i="21"/>
  <c r="L8" i="21"/>
  <c r="I8" i="21"/>
  <c r="F8" i="21"/>
  <c r="I7" i="21"/>
  <c r="O80" i="20"/>
  <c r="N80" i="20"/>
  <c r="C80" i="20"/>
  <c r="O66" i="20"/>
  <c r="N66" i="20"/>
  <c r="C66" i="20"/>
  <c r="O56" i="20"/>
  <c r="N56" i="20"/>
  <c r="C56" i="20"/>
  <c r="O47" i="20"/>
  <c r="N47" i="20"/>
  <c r="C47" i="20"/>
  <c r="O33" i="20"/>
  <c r="N33" i="20"/>
  <c r="M33" i="20"/>
  <c r="K33" i="20"/>
  <c r="J33" i="20"/>
  <c r="H33" i="20"/>
  <c r="G33" i="20"/>
  <c r="E33" i="20"/>
  <c r="D33" i="20"/>
  <c r="C33" i="20"/>
  <c r="L27" i="20"/>
  <c r="L26" i="20"/>
  <c r="I26" i="20"/>
  <c r="F26" i="20"/>
  <c r="L24" i="20"/>
  <c r="I24" i="20"/>
  <c r="F24" i="20"/>
  <c r="L23" i="20"/>
  <c r="O14" i="20"/>
  <c r="N14" i="20"/>
  <c r="M14" i="20"/>
  <c r="K14" i="20"/>
  <c r="J14" i="20"/>
  <c r="H14" i="20"/>
  <c r="G14" i="20"/>
  <c r="E14" i="20"/>
  <c r="D14" i="20"/>
  <c r="C14" i="20"/>
  <c r="O11" i="19"/>
  <c r="N11" i="19"/>
  <c r="M11" i="19"/>
  <c r="K11" i="19"/>
  <c r="J11" i="19"/>
  <c r="H11" i="19"/>
  <c r="G11" i="19"/>
  <c r="E11" i="19"/>
  <c r="D11" i="19"/>
  <c r="C11" i="19"/>
  <c r="L10" i="19"/>
  <c r="I9" i="19"/>
  <c r="F9" i="19"/>
  <c r="L8" i="19"/>
  <c r="I8" i="19"/>
  <c r="F8" i="19"/>
  <c r="O18" i="18"/>
  <c r="N18" i="18"/>
  <c r="M18" i="18"/>
  <c r="K18" i="18"/>
  <c r="J18" i="18"/>
  <c r="H18" i="18"/>
  <c r="G18" i="18"/>
  <c r="E18" i="18"/>
  <c r="D18" i="18"/>
  <c r="C18" i="18"/>
  <c r="L10" i="18"/>
  <c r="I10" i="18"/>
  <c r="F10" i="18"/>
  <c r="L8" i="18"/>
  <c r="O25" i="17"/>
  <c r="N25" i="17"/>
  <c r="M25" i="17"/>
  <c r="K25" i="17"/>
  <c r="J25" i="17"/>
  <c r="H25" i="17"/>
  <c r="G25" i="17"/>
  <c r="E25" i="17"/>
  <c r="D25" i="17"/>
  <c r="C25" i="17"/>
  <c r="L24" i="17"/>
  <c r="I24" i="17"/>
  <c r="F24" i="17"/>
  <c r="O15" i="17"/>
  <c r="N15" i="17"/>
  <c r="M15" i="17"/>
  <c r="K15" i="17"/>
  <c r="J15" i="17"/>
  <c r="H15" i="17"/>
  <c r="G15" i="17"/>
  <c r="E15" i="17"/>
  <c r="D15" i="17"/>
  <c r="C15" i="17"/>
  <c r="L10" i="17"/>
  <c r="L15" i="17" s="1"/>
  <c r="I10" i="17"/>
  <c r="F10" i="17"/>
  <c r="O23" i="16"/>
  <c r="N23" i="16"/>
  <c r="M23" i="16"/>
  <c r="K23" i="16"/>
  <c r="J23" i="16"/>
  <c r="H23" i="16"/>
  <c r="G23" i="16"/>
  <c r="E23" i="16"/>
  <c r="D23" i="16"/>
  <c r="C23" i="16"/>
  <c r="F18" i="16"/>
  <c r="L17" i="16"/>
  <c r="I17" i="16"/>
  <c r="F17" i="16"/>
  <c r="I15" i="16"/>
  <c r="F15" i="16"/>
  <c r="N9" i="16"/>
  <c r="M9" i="16"/>
  <c r="J9" i="16"/>
  <c r="H9" i="16"/>
  <c r="G9" i="16"/>
  <c r="E9" i="16"/>
  <c r="D9" i="16"/>
  <c r="C9" i="16"/>
  <c r="I7" i="16"/>
  <c r="O16" i="15"/>
  <c r="N16" i="15"/>
  <c r="M16" i="15"/>
  <c r="K16" i="15"/>
  <c r="J16" i="15"/>
  <c r="H16" i="15"/>
  <c r="G16" i="15"/>
  <c r="E16" i="15"/>
  <c r="D16" i="15"/>
  <c r="C16" i="15"/>
  <c r="L11" i="15"/>
  <c r="I11" i="15"/>
  <c r="F11" i="15"/>
  <c r="L10" i="15"/>
  <c r="I10" i="15"/>
  <c r="F10" i="15"/>
  <c r="I9" i="15"/>
  <c r="F9" i="15"/>
  <c r="L8" i="15"/>
  <c r="L7" i="15"/>
  <c r="I7" i="15"/>
  <c r="F7" i="15"/>
  <c r="O15" i="14"/>
  <c r="N15" i="14"/>
  <c r="M15" i="14"/>
  <c r="K15" i="14"/>
  <c r="J15" i="14"/>
  <c r="H15" i="14"/>
  <c r="G15" i="14"/>
  <c r="E15" i="14"/>
  <c r="D15" i="14"/>
  <c r="C15" i="14"/>
  <c r="L9" i="14"/>
  <c r="I9" i="14"/>
  <c r="F9" i="14"/>
  <c r="L8" i="14"/>
  <c r="I8" i="14"/>
  <c r="F8" i="14"/>
  <c r="F7" i="14"/>
  <c r="O24" i="13"/>
  <c r="N24" i="13"/>
  <c r="M24" i="13"/>
  <c r="K24" i="13"/>
  <c r="J24" i="13"/>
  <c r="H24" i="13"/>
  <c r="G24" i="13"/>
  <c r="E24" i="13"/>
  <c r="D24" i="13"/>
  <c r="C24" i="13"/>
  <c r="F20" i="13"/>
  <c r="L21" i="13"/>
  <c r="I21" i="13"/>
  <c r="F21" i="13"/>
  <c r="L19" i="13"/>
  <c r="I19" i="13"/>
  <c r="F19" i="13"/>
  <c r="O12" i="13"/>
  <c r="N12" i="13"/>
  <c r="M12" i="13"/>
  <c r="K12" i="13"/>
  <c r="J12" i="13"/>
  <c r="H12" i="13"/>
  <c r="G12" i="13"/>
  <c r="E12" i="13"/>
  <c r="D12" i="13"/>
  <c r="C12" i="13"/>
  <c r="L9" i="13"/>
  <c r="L8" i="13"/>
  <c r="I8" i="13"/>
  <c r="F8" i="13"/>
  <c r="L7" i="13"/>
  <c r="I7" i="13"/>
  <c r="F7" i="13"/>
  <c r="O12" i="12"/>
  <c r="N12" i="12"/>
  <c r="M12" i="12"/>
  <c r="K12" i="12"/>
  <c r="J12" i="12"/>
  <c r="H12" i="12"/>
  <c r="G12" i="12"/>
  <c r="E12" i="12"/>
  <c r="D12" i="12"/>
  <c r="C12" i="12"/>
  <c r="L10" i="12"/>
  <c r="I10" i="12"/>
  <c r="F10" i="12"/>
  <c r="L9" i="12"/>
  <c r="I9" i="12"/>
  <c r="F9" i="12"/>
  <c r="L8" i="12"/>
  <c r="I8" i="12"/>
  <c r="F8" i="12"/>
  <c r="L7" i="12"/>
  <c r="I7" i="12"/>
  <c r="F7" i="12"/>
  <c r="O12" i="11"/>
  <c r="N12" i="11"/>
  <c r="M12" i="11"/>
  <c r="K12" i="11"/>
  <c r="J12" i="11"/>
  <c r="H12" i="11"/>
  <c r="G12" i="11"/>
  <c r="E12" i="11"/>
  <c r="D12" i="11"/>
  <c r="C12" i="11"/>
  <c r="L8" i="11"/>
  <c r="I8" i="11"/>
  <c r="F8" i="11"/>
  <c r="N36" i="10"/>
  <c r="M36" i="10"/>
  <c r="K36" i="10"/>
  <c r="J36" i="10"/>
  <c r="H36" i="10"/>
  <c r="G36" i="10"/>
  <c r="E36" i="10"/>
  <c r="D36" i="10"/>
  <c r="C36" i="10"/>
  <c r="L35" i="10"/>
  <c r="I35" i="10"/>
  <c r="F35" i="10"/>
  <c r="O22" i="10"/>
  <c r="N22" i="10"/>
  <c r="M22" i="10"/>
  <c r="K22" i="10"/>
  <c r="J22" i="10"/>
  <c r="H22" i="10"/>
  <c r="G22" i="10"/>
  <c r="E22" i="10"/>
  <c r="D22" i="10"/>
  <c r="C22" i="10"/>
  <c r="L18" i="10"/>
  <c r="I18" i="10"/>
  <c r="F18" i="10"/>
  <c r="L17" i="10"/>
  <c r="I17" i="10"/>
  <c r="F17" i="10"/>
  <c r="O10" i="10"/>
  <c r="N10" i="10"/>
  <c r="M10" i="10"/>
  <c r="K10" i="10"/>
  <c r="J10" i="10"/>
  <c r="H10" i="10"/>
  <c r="G10" i="10"/>
  <c r="E10" i="10"/>
  <c r="D10" i="10"/>
  <c r="C10" i="10"/>
  <c r="L9" i="10"/>
  <c r="L8" i="10"/>
  <c r="I8" i="10"/>
  <c r="I10" i="10" s="1"/>
  <c r="F8" i="10"/>
  <c r="F10" i="10" s="1"/>
  <c r="O11" i="9"/>
  <c r="N11" i="9"/>
  <c r="M11" i="9"/>
  <c r="K11" i="9"/>
  <c r="J11" i="9"/>
  <c r="H11" i="9"/>
  <c r="G11" i="9"/>
  <c r="E11" i="9"/>
  <c r="D11" i="9"/>
  <c r="C11" i="9"/>
  <c r="L8" i="9"/>
  <c r="L11" i="9" s="1"/>
  <c r="I8" i="9"/>
  <c r="F8" i="9"/>
  <c r="O14" i="8"/>
  <c r="N14" i="8"/>
  <c r="M14" i="8"/>
  <c r="K14" i="8"/>
  <c r="J14" i="8"/>
  <c r="H14" i="8"/>
  <c r="G14" i="8"/>
  <c r="E14" i="8"/>
  <c r="D14" i="8"/>
  <c r="C14" i="8"/>
  <c r="L11" i="8"/>
  <c r="L10" i="8"/>
  <c r="I10" i="8"/>
  <c r="F10" i="8"/>
  <c r="L8" i="8"/>
  <c r="L7" i="8"/>
  <c r="O41" i="7"/>
  <c r="N41" i="7"/>
  <c r="M41" i="7"/>
  <c r="K41" i="7"/>
  <c r="J41" i="7"/>
  <c r="H41" i="7"/>
  <c r="G41" i="7"/>
  <c r="E41" i="7"/>
  <c r="D41" i="7"/>
  <c r="L40" i="7"/>
  <c r="O34" i="7"/>
  <c r="N34" i="7"/>
  <c r="M34" i="7"/>
  <c r="K34" i="7"/>
  <c r="J34" i="7"/>
  <c r="H34" i="7"/>
  <c r="G34" i="7"/>
  <c r="E34" i="7"/>
  <c r="D34" i="7"/>
  <c r="C34" i="7"/>
  <c r="L33" i="7"/>
  <c r="L32" i="7"/>
  <c r="I32" i="7"/>
  <c r="F32" i="7"/>
  <c r="N22" i="7"/>
  <c r="M22" i="7"/>
  <c r="K22" i="7"/>
  <c r="J22" i="7"/>
  <c r="H22" i="7"/>
  <c r="G22" i="7"/>
  <c r="E22" i="7"/>
  <c r="D22" i="7"/>
  <c r="C22" i="7"/>
  <c r="L21" i="7"/>
  <c r="I21" i="7"/>
  <c r="L20" i="7"/>
  <c r="F20" i="7"/>
  <c r="O13" i="7"/>
  <c r="N13" i="7"/>
  <c r="M13" i="7"/>
  <c r="K13" i="7"/>
  <c r="J13" i="7"/>
  <c r="H13" i="7"/>
  <c r="G13" i="7"/>
  <c r="E13" i="7"/>
  <c r="D13" i="7"/>
  <c r="C13" i="7"/>
  <c r="L10" i="7"/>
  <c r="I10" i="7"/>
  <c r="F10" i="7"/>
  <c r="L9" i="7"/>
  <c r="I9" i="7"/>
  <c r="F9" i="7"/>
  <c r="L7" i="7"/>
  <c r="I7" i="7"/>
  <c r="F7" i="7"/>
  <c r="O30" i="6"/>
  <c r="N30" i="6"/>
  <c r="M30" i="6"/>
  <c r="K30" i="6"/>
  <c r="J30" i="6"/>
  <c r="H30" i="6"/>
  <c r="G30" i="6"/>
  <c r="E30" i="6"/>
  <c r="D30" i="6"/>
  <c r="C30" i="6"/>
  <c r="L28" i="6"/>
  <c r="L30" i="6" s="1"/>
  <c r="O22" i="6"/>
  <c r="N22" i="6"/>
  <c r="M22" i="6"/>
  <c r="K22" i="6"/>
  <c r="J22" i="6"/>
  <c r="H22" i="6"/>
  <c r="G22" i="6"/>
  <c r="E22" i="6"/>
  <c r="D22" i="6"/>
  <c r="C22" i="6"/>
  <c r="L18" i="6"/>
  <c r="I18" i="6"/>
  <c r="F18" i="6"/>
  <c r="L16" i="6"/>
  <c r="I16" i="6"/>
  <c r="F16" i="6"/>
  <c r="O10" i="6"/>
  <c r="N10" i="6"/>
  <c r="M10" i="6"/>
  <c r="K10" i="6"/>
  <c r="J10" i="6"/>
  <c r="H10" i="6"/>
  <c r="G10" i="6"/>
  <c r="E10" i="6"/>
  <c r="D10" i="6"/>
  <c r="C10" i="6"/>
  <c r="L9" i="6"/>
  <c r="I9" i="6"/>
  <c r="F9" i="6"/>
  <c r="L8" i="6"/>
  <c r="I8" i="6"/>
  <c r="F8" i="6"/>
  <c r="L7" i="6"/>
  <c r="I7" i="6"/>
  <c r="F7" i="6"/>
  <c r="O12" i="5"/>
  <c r="N12" i="5"/>
  <c r="M12" i="5"/>
  <c r="K12" i="5"/>
  <c r="J12" i="5"/>
  <c r="H12" i="5"/>
  <c r="G12" i="5"/>
  <c r="E12" i="5"/>
  <c r="D12" i="5"/>
  <c r="C12" i="5"/>
  <c r="L11" i="5"/>
  <c r="L10" i="5"/>
  <c r="I10" i="5"/>
  <c r="F10" i="5"/>
  <c r="L7" i="5"/>
  <c r="O11" i="4"/>
  <c r="N11" i="4"/>
  <c r="M11" i="4"/>
  <c r="K11" i="4"/>
  <c r="J11" i="4"/>
  <c r="H11" i="4"/>
  <c r="G11" i="4"/>
  <c r="E11" i="4"/>
  <c r="D11" i="4"/>
  <c r="C11" i="4"/>
  <c r="F10" i="4"/>
  <c r="L9" i="4"/>
  <c r="I9" i="4"/>
  <c r="F9" i="4"/>
  <c r="L8" i="4"/>
  <c r="I8" i="4"/>
  <c r="F8" i="4"/>
  <c r="L7" i="4"/>
  <c r="O26" i="3"/>
  <c r="N26" i="3"/>
  <c r="M26" i="3"/>
  <c r="K26" i="3"/>
  <c r="J26" i="3"/>
  <c r="H26" i="3"/>
  <c r="G26" i="3"/>
  <c r="E26" i="3"/>
  <c r="D26" i="3"/>
  <c r="C26" i="3"/>
  <c r="L23" i="3"/>
  <c r="I23" i="3"/>
  <c r="F23" i="3"/>
  <c r="I21" i="3"/>
  <c r="F21" i="3"/>
  <c r="O13" i="3"/>
  <c r="N13" i="3"/>
  <c r="M13" i="3"/>
  <c r="K13" i="3"/>
  <c r="J13" i="3"/>
  <c r="H13" i="3"/>
  <c r="G13" i="3"/>
  <c r="E13" i="3"/>
  <c r="D13" i="3"/>
  <c r="C13" i="3"/>
  <c r="F10" i="3"/>
  <c r="L9" i="3"/>
  <c r="I9" i="3"/>
  <c r="F9" i="3"/>
  <c r="I8" i="3"/>
  <c r="F8" i="3"/>
  <c r="L7" i="3"/>
  <c r="F7" i="3"/>
  <c r="R38" i="10" l="1"/>
  <c r="S38" i="10"/>
  <c r="R26" i="13"/>
  <c r="Q28" i="3"/>
  <c r="T45" i="21"/>
  <c r="L11" i="4"/>
  <c r="F14" i="23"/>
  <c r="T82" i="20"/>
  <c r="F26" i="3"/>
  <c r="R44" i="7"/>
  <c r="R25" i="16"/>
  <c r="S28" i="3"/>
  <c r="D28" i="2"/>
  <c r="S66" i="22"/>
  <c r="R42" i="6"/>
  <c r="L13" i="3"/>
  <c r="L26" i="3"/>
  <c r="R28" i="17"/>
  <c r="E9" i="28"/>
  <c r="E12" i="28"/>
  <c r="L24" i="13"/>
  <c r="F28" i="2"/>
  <c r="L16" i="15"/>
  <c r="F16" i="15"/>
  <c r="L25" i="17"/>
  <c r="E18" i="28"/>
  <c r="R82" i="20"/>
  <c r="U66" i="22"/>
  <c r="L15" i="24"/>
  <c r="I25" i="17"/>
  <c r="U26" i="13"/>
  <c r="U42" i="6"/>
  <c r="T28" i="3"/>
  <c r="L13" i="27"/>
  <c r="L12" i="11"/>
  <c r="F23" i="21"/>
  <c r="L39" i="22"/>
  <c r="U25" i="16"/>
  <c r="F12" i="5"/>
  <c r="F15" i="17"/>
  <c r="L18" i="18"/>
  <c r="U82" i="20"/>
  <c r="F13" i="3"/>
  <c r="I26" i="3"/>
  <c r="L12" i="5"/>
  <c r="I10" i="6"/>
  <c r="F13" i="7"/>
  <c r="L13" i="7"/>
  <c r="F14" i="8"/>
  <c r="L14" i="8"/>
  <c r="I11" i="9"/>
  <c r="L10" i="10"/>
  <c r="F22" i="10"/>
  <c r="I22" i="10"/>
  <c r="L22" i="10"/>
  <c r="F12" i="12"/>
  <c r="I12" i="12"/>
  <c r="L12" i="12"/>
  <c r="F24" i="13"/>
  <c r="I16" i="15"/>
  <c r="I9" i="16"/>
  <c r="I33" i="20"/>
  <c r="I11" i="21"/>
  <c r="L14" i="23"/>
  <c r="I12" i="25"/>
  <c r="F16" i="26"/>
  <c r="I16" i="26"/>
  <c r="L16" i="26"/>
  <c r="T42" i="6"/>
  <c r="T44" i="7"/>
  <c r="L33" i="20"/>
  <c r="F15" i="24"/>
  <c r="L27" i="24"/>
  <c r="I22" i="22"/>
  <c r="I39" i="22"/>
  <c r="L22" i="22"/>
  <c r="F22" i="22"/>
  <c r="I11" i="19"/>
  <c r="F11" i="19"/>
  <c r="I13" i="3"/>
  <c r="F11" i="4"/>
  <c r="I11" i="4"/>
  <c r="I12" i="5"/>
  <c r="F10" i="6"/>
  <c r="L10" i="6"/>
  <c r="F22" i="6"/>
  <c r="L22" i="6"/>
  <c r="I22" i="6"/>
  <c r="I13" i="7"/>
  <c r="L22" i="7"/>
  <c r="L41" i="7"/>
  <c r="F11" i="9"/>
  <c r="F36" i="10"/>
  <c r="I36" i="10"/>
  <c r="L36" i="10"/>
  <c r="F12" i="11"/>
  <c r="I12" i="11"/>
  <c r="F12" i="13"/>
  <c r="I12" i="13"/>
  <c r="L12" i="13"/>
  <c r="I24" i="13"/>
  <c r="F15" i="14"/>
  <c r="I15" i="14"/>
  <c r="L15" i="14"/>
  <c r="F23" i="16"/>
  <c r="I23" i="16"/>
  <c r="L23" i="16"/>
  <c r="I15" i="17"/>
  <c r="F25" i="17"/>
  <c r="F18" i="18"/>
  <c r="I18" i="18"/>
  <c r="L11" i="19"/>
  <c r="F33" i="20"/>
  <c r="F11" i="21"/>
  <c r="L11" i="21"/>
  <c r="I23" i="21"/>
  <c r="F39" i="22"/>
  <c r="F64" i="22"/>
  <c r="I64" i="22"/>
  <c r="L64" i="22"/>
  <c r="I14" i="23"/>
  <c r="I15" i="24"/>
  <c r="F27" i="24"/>
  <c r="I27" i="24"/>
  <c r="F12" i="25"/>
  <c r="F13" i="27"/>
  <c r="I13" i="27"/>
  <c r="I14" i="8"/>
  <c r="F22" i="7"/>
  <c r="I34" i="7"/>
  <c r="I22" i="7"/>
  <c r="F34" i="7"/>
  <c r="L34" i="7"/>
  <c r="L10" i="23"/>
  <c r="E30" i="28" l="1"/>
  <c r="E35" i="28" s="1"/>
</calcChain>
</file>

<file path=xl/sharedStrings.xml><?xml version="1.0" encoding="utf-8"?>
<sst xmlns="http://schemas.openxmlformats.org/spreadsheetml/2006/main" count="1973" uniqueCount="203">
  <si>
    <t>එකතුව</t>
  </si>
  <si>
    <t>පර්යේෂණ හා සංවර්ධන</t>
  </si>
  <si>
    <t>මෘදුකාංග සංවර්ධනය</t>
  </si>
  <si>
    <t xml:space="preserve">යන්ත්‍ර හා යන්ත්‍රෝපකරණ   </t>
  </si>
  <si>
    <t>ලී බඩු හා කාර්යාල උපකරණ</t>
  </si>
  <si>
    <t>ගොඩනැඟිලි හා ඉදිකිරීම්</t>
  </si>
  <si>
    <t>වර්ෂය සදහා ඉල්ලීම</t>
  </si>
  <si>
    <t>ඇස්තමේන්තුව</t>
  </si>
  <si>
    <t>සත්‍ය වියදම</t>
  </si>
  <si>
    <t xml:space="preserve"> සත්‍ය වියදම</t>
  </si>
  <si>
    <t>සංශෝධිත ඇස්තමේන්තුව</t>
  </si>
  <si>
    <t>වියදමේ ප්‍රතිශතය</t>
  </si>
  <si>
    <t>වැය විෂය</t>
  </si>
  <si>
    <t>ව්‍යාපෘති අංකය : 03-2 සාමාන්‍ය පරිපාලනය හා ආයතනික සේවා</t>
  </si>
  <si>
    <t>ශීර්ෂය : 322</t>
  </si>
  <si>
    <t xml:space="preserve">කාර්ය මණ්ඩල පුහුණු කිරීම්    </t>
  </si>
  <si>
    <t>2401-0</t>
  </si>
  <si>
    <t>වෙනත්</t>
  </si>
  <si>
    <t>යටිතල පහසුකම්</t>
  </si>
  <si>
    <t xml:space="preserve">වාහන </t>
  </si>
  <si>
    <t>යන්ත්‍ර හා යන්ත්‍රෝපකරණ</t>
  </si>
  <si>
    <t xml:space="preserve">ශීර්ෂය : 324 </t>
  </si>
  <si>
    <t xml:space="preserve">පළාත් ආදායම් දෙපාර්තමේන්තුව                                                                                </t>
  </si>
  <si>
    <t>කාර්ය මණ්ඩල පුහුණු කිරීම</t>
  </si>
  <si>
    <t>ව්‍යාපෘති අංකය : 03-2 පළාත් විගණනය</t>
  </si>
  <si>
    <t>ශීර්ෂය : 323</t>
  </si>
  <si>
    <t xml:space="preserve">පළාත් අභ්‍යන්තර විගණන දෙපාර්තමේන්තුව                                                            </t>
  </si>
  <si>
    <t xml:space="preserve">ගොඩනැඟිලි හා ඉදිකිරීම් </t>
  </si>
  <si>
    <t>ව්‍යාපෘති අංකය : 03-3 ගොඩනැගිලි</t>
  </si>
  <si>
    <t>ප්‍රසම්පාදන පෙර සුදානම් වීම</t>
  </si>
  <si>
    <t xml:space="preserve">නියෝජ්‍ය ප්‍රධාන ලේකම් (ඉංජිනේරු සේවා)                                                             </t>
  </si>
  <si>
    <t>ශීර්ෂය : 321</t>
  </si>
  <si>
    <t xml:space="preserve">නියෝජ්‍ය ප්‍රධාන ලේකම් (සැලසුම්)                                                                          </t>
  </si>
  <si>
    <t xml:space="preserve">ඉඩම් හා ඉඩම් වැඩි දියුණු කිරීම </t>
  </si>
  <si>
    <t>2104</t>
  </si>
  <si>
    <t>මන්ත්‍රී නේවාසිකාගාර ඉදිකිරීම්</t>
  </si>
  <si>
    <t>2102-1</t>
  </si>
  <si>
    <t>2102-0</t>
  </si>
  <si>
    <t>පළාත් සංවර්ධන සැලැස්ම</t>
  </si>
  <si>
    <t>2004-1</t>
  </si>
  <si>
    <t>ව්‍යාපෘති අංකය : 03-5 ප්‍රාදේශීය පරිපාලනය</t>
  </si>
  <si>
    <t>ශීර්ෂය : 320</t>
  </si>
  <si>
    <t>2401-3</t>
  </si>
  <si>
    <t>ඵලදායීතා ප්‍රවර්ධන කටයුතු</t>
  </si>
  <si>
    <t>2401-2</t>
  </si>
  <si>
    <t>ධාරිතා සංවර්ධනය</t>
  </si>
  <si>
    <t>2401-1</t>
  </si>
  <si>
    <t>ව්‍යාපෘති අංකය : 03-3 පිරිස් හා පුහුණු</t>
  </si>
  <si>
    <t>වාහන කල්බදු ණය ගෙවීම</t>
  </si>
  <si>
    <t>ගොඩනැඟිලි හා ඉදිකිරීම්(නිල නිවාස)</t>
  </si>
  <si>
    <t>2104-3</t>
  </si>
  <si>
    <t>2104-2</t>
  </si>
  <si>
    <t>ගොඩනැඟිලි හා ඉදිකිරීම්(නිල නිවස)</t>
  </si>
  <si>
    <t>2104-1</t>
  </si>
  <si>
    <t>ගොඩනැඟිලි හා ඉදිකිරිම්(නව කාර්යාලය ඉදිකිරීම්)</t>
  </si>
  <si>
    <t>2104-0</t>
  </si>
  <si>
    <t>වෙනත් ප්‍රාග්ධන වත්කම්</t>
  </si>
  <si>
    <t>ප්‍රධාන ලේකම් කාර්යාලය</t>
  </si>
  <si>
    <t>ව්‍යාපෘති අංකය : 95-3 පරිවාස හා ළමා රක්ෂක සේවා</t>
  </si>
  <si>
    <t>ශීර්ෂය : 319</t>
  </si>
  <si>
    <t xml:space="preserve">සමාජ සුභසාධන, පරිවාස හා ළමාරක්ෂක සේවා දෙපාර්තමේන්තුව                           </t>
  </si>
  <si>
    <t>ව්‍යාපෘති අංකය : 93-2 සංස්කෘතික කටයුතු</t>
  </si>
  <si>
    <t>ව්‍යාපෘති අංකය : 90-2 ක්‍රීඩා</t>
  </si>
  <si>
    <t>ව්‍යාපෘති අංකය : 61-2 නිවාස</t>
  </si>
  <si>
    <t>ශීර්ෂය : 318</t>
  </si>
  <si>
    <t>ව්‍යාපෘති අංකය : 03-2 සාමාන්‍ය පරිපාලනය හා ආයතනික සේවා අමාත්‍යංශ කාර්යාල</t>
  </si>
  <si>
    <t>ව්‍යාපෘති අංකය : 03-1 සාමාන්‍ය පරිපාලනය හා ආයතනික සේවා</t>
  </si>
  <si>
    <t>ක්‍රීඩා අමාත්‍යාංශය</t>
  </si>
  <si>
    <t>ශීර්ෂය : 317</t>
  </si>
  <si>
    <t xml:space="preserve">සමුපකාර සංවර්ධන දෙපාර්තමේන්තුව                                                                       </t>
  </si>
  <si>
    <t>ප්‍රදාන</t>
  </si>
  <si>
    <t>ශීර්ෂය : 316</t>
  </si>
  <si>
    <t xml:space="preserve">වාරිමාර්ග දෙපාර්තමේන්තුව                                                                                    </t>
  </si>
  <si>
    <t>ව්‍යාපෘති අංකය : 44-2 කෘෂිකර්ම සංවර්ධනය හා ව්‍යාප්ති සේවා</t>
  </si>
  <si>
    <t>ශීර්ෂය : 315</t>
  </si>
  <si>
    <t>ව්‍යාපෘති අංකය : 03-2 පළාත් සභා පරිපාලනය</t>
  </si>
  <si>
    <t xml:space="preserve">කෘෂිකර්ම දෙපාර්තමේන්තුව                                                                                      </t>
  </si>
  <si>
    <t>ශීර්ෂය : 314</t>
  </si>
  <si>
    <t>ව්‍යාපෘති අංකය : 03-1 සාමාන්‍ය පරිපාලනය හා ආයතනික සේවා අමාත්‍යවරුනගේ කාර්යාලය</t>
  </si>
  <si>
    <t>කෘෂිකර්ම අමාත්‍යාංශය</t>
  </si>
  <si>
    <t>ශීර්ෂය : 313</t>
  </si>
  <si>
    <t xml:space="preserve">කර්මාන්ත සංවර්ධන දෙපාර්තමේන්තුව                                                                   </t>
  </si>
  <si>
    <t xml:space="preserve">ව්‍යාපෘති අංකය : 03-2 සාමාන්‍ය පරිපාලනය හා ආයතනික සේවා </t>
  </si>
  <si>
    <t>ශීර්ෂය : 312</t>
  </si>
  <si>
    <t xml:space="preserve">සත්ත්ව නිෂ්පාදන හා සෞඛ්‍ය දෙපාර්තමේන්තුව                                                         </t>
  </si>
  <si>
    <t>ශීර්ෂය : 311</t>
  </si>
  <si>
    <t>ව්‍යාපෘති අංකය : 03-1 සාමාන්‍ය පරිපාලනය හා ආයතනික සේවා අමාත්‍යවරුන්ගේ කාර්යාල</t>
  </si>
  <si>
    <t>ධීවර අමාත්‍යාංශය</t>
  </si>
  <si>
    <t>ශීර්ෂය : 310</t>
  </si>
  <si>
    <t xml:space="preserve">අධ්‍යාපන  දෙපාර්තමේන්තුව                                                                                  </t>
  </si>
  <si>
    <t>ශීර්ෂය : 309</t>
  </si>
  <si>
    <t xml:space="preserve">ඉඩම් කොමසාරිස් දෙපාර්තමේන්තුව                                                                           </t>
  </si>
  <si>
    <t>ව්‍යාපෘති අංකය : 50-3 මාර්ග සංවර්ධනය</t>
  </si>
  <si>
    <t>ශීර්ෂය : 308</t>
  </si>
  <si>
    <t>අධ්‍යාපන අමාත්‍යාංශය</t>
  </si>
  <si>
    <t>ශීර්ෂය : 307</t>
  </si>
  <si>
    <t xml:space="preserve">ආයුර්වේද   දෙපාර්තමේන්තුව                                                                                  </t>
  </si>
  <si>
    <t>ශීර්ෂය : 306</t>
  </si>
  <si>
    <t xml:space="preserve">පළාත් පාලන දෙපාර්තමේන්තුව                                                                            </t>
  </si>
  <si>
    <t>ව්‍යාපෘති අංකය : 72-3 තොරතුරු කළමනාකරණය හා සෞඛ්‍ය අධ්‍යාපනය</t>
  </si>
  <si>
    <t>ශීර්ෂය : 305</t>
  </si>
  <si>
    <t xml:space="preserve">ව්‍යාපෘති අංකය : 72-2 ප්‍රජා සෞඛ්‍ය සේවා </t>
  </si>
  <si>
    <t>ව්‍යාපෘති අංකය : 71-2 රෝගීන් රැකබලා ගැනීමේ සේවා</t>
  </si>
  <si>
    <t>ව්‍යාපෘති අංකය : 03-2 සාමාන්‍ය පරිපාලනය හා ආයතනික සේවා අමාත්‍යවරුන්ගේ කාර්යාල</t>
  </si>
  <si>
    <t xml:space="preserve">සෞඛ්‍ය සේවා දෙපාර්තමේන්තුව                                                                            </t>
  </si>
  <si>
    <t>ව්‍යාපෘති අංකය : 03-3 සාමාන්‍ය පරිපාලනය හා ආයතනික සේවා - දක්ෂිණපාය ගොඩනැගිල්ල</t>
  </si>
  <si>
    <t>ශීර්ෂය : 304</t>
  </si>
  <si>
    <t>ව්‍යාපෘති අංකය : 03-1 සාමාන්‍ය පරිපාලනය හා ආයතනික සේවා අමාත්‍යවරයාගේ කාර්යාල</t>
  </si>
  <si>
    <t>ප්‍රධාන අමාත්‍යාංශය</t>
  </si>
  <si>
    <t>ශීර්ෂය : 303</t>
  </si>
  <si>
    <t xml:space="preserve">සමුපකාර සේවක කොමිෂන් සභාව                                                                                  </t>
  </si>
  <si>
    <t xml:space="preserve">ව්‍යාපෘති අංකය : 03-2  සාමාන්‍ය පරිපාලනය හා ආයතනික සේවා </t>
  </si>
  <si>
    <t>ශීර්ෂය : 302</t>
  </si>
  <si>
    <t xml:space="preserve">පළාත් රාජ්‍ය සේවා කොමිෂන් සභාව                                                                       </t>
  </si>
  <si>
    <t>ව්‍යාපෘති අංකය : 03-2 සාමාන්‍ය  පරිපාලනය හා ආයතනික සේවා - කාර්යාලය</t>
  </si>
  <si>
    <t>ශීර්ෂය : 301</t>
  </si>
  <si>
    <t>ව්‍යාපෘති අංකය : 03-1 සාමාන්‍ය  පරිපාලනය හා ආයතනික සේවා - සභාව</t>
  </si>
  <si>
    <t>සභා ලේකම් කාර්යාලය</t>
  </si>
  <si>
    <t>ව්‍යාපෘති අංකය : 03-2 ආණ්ඩුකාර ලේකම් කාර්යාලය</t>
  </si>
  <si>
    <t>ශීර්ෂය : 300</t>
  </si>
  <si>
    <t>වාහන</t>
  </si>
  <si>
    <t>අසම්භාව්‍ය බැරකම්</t>
  </si>
  <si>
    <t>ව්‍යාපෘති අංකය : 03-1 ආණ්ඩුකාරවරයා හා පෞද්ගලික කාර්ය මණ්ඩලය</t>
  </si>
  <si>
    <t>ආණ්ඩුකාර ලේකම් කාර්යාලය</t>
  </si>
  <si>
    <t>පරීක්ෂා කලේ : ............................</t>
  </si>
  <si>
    <t>ශීර්ෂය : 325</t>
  </si>
  <si>
    <t>මෝටර් රථ ප්‍රවාහන දෙපාර්තමේන්තුව</t>
  </si>
  <si>
    <t>ඉඩම් හා ඉඩම් වැඩි දියුණු කිරීම</t>
  </si>
  <si>
    <t>ප්‍රසම්පාදනයට පෙර සුදානම් වීම</t>
  </si>
  <si>
    <t>ව්‍යාපෘති අංකය : 47-3 මගී ප්‍රවාහන සේවා</t>
  </si>
  <si>
    <t>2001</t>
  </si>
  <si>
    <t>ද.ප.මාර්ග සංවර්ධන අධිකාරිය</t>
  </si>
  <si>
    <t>ව්‍යාපෘති අංකය : 3-2 සාමාන්‍ය පරිපාලනය හා ආයතනික සේවා</t>
  </si>
  <si>
    <t>කාර්ය මණ්ඩල පුහුණු කිරීම්</t>
  </si>
  <si>
    <t>ව්‍යාපෘති අංකය : 03-3 ග්‍රාම සංවර්ධන</t>
  </si>
  <si>
    <t>;</t>
  </si>
  <si>
    <t xml:space="preserve">පළාත් රාජ්‍ය සේවා කොමිෂන් සභාව </t>
  </si>
  <si>
    <t xml:space="preserve">සමුපකාර සේවක කොමිෂන් සභාව       </t>
  </si>
  <si>
    <t xml:space="preserve">සෞඛ්‍ය සේවා දෙපාර්තමේන්තුව      </t>
  </si>
  <si>
    <t xml:space="preserve">පළාත් පාලන දෙපාර්තමේන්තුව    </t>
  </si>
  <si>
    <t xml:space="preserve">ආයුර්වේද   දෙපාර්තමේන්තුව              </t>
  </si>
  <si>
    <t xml:space="preserve">ඉඩම් කොමසාරිස් දෙපාර්තමේන්තුව   </t>
  </si>
  <si>
    <t xml:space="preserve">අධ්‍යාපන  දෙපාර්තමේන්තුව </t>
  </si>
  <si>
    <t xml:space="preserve">සත්ත්ව නිෂ්පාදන හා සෞඛ්‍ය දෙපාර්තමේන්තුව </t>
  </si>
  <si>
    <t xml:space="preserve">කර්මාන්ත සංවර්ධන දෙපාර්තමේන්තුව    </t>
  </si>
  <si>
    <t xml:space="preserve">කෘෂිකර්ම දෙපාර්තමේන්තුව </t>
  </si>
  <si>
    <t xml:space="preserve">වාරිමාර්ග දෙපාර්තමේන්තුව   </t>
  </si>
  <si>
    <t xml:space="preserve">සමුපකාර සංවර්ධන දෙපාර්තමේන්තුව </t>
  </si>
  <si>
    <t xml:space="preserve">සමාජ සුභසාධන, පරිවාස හා ළමාරක්ෂක සේවා දෙපාර්තමේන්තුව   </t>
  </si>
  <si>
    <t xml:space="preserve">නියෝජ්‍ය ප්‍රධාන ලේකම් (සැලසුම්)        </t>
  </si>
  <si>
    <t xml:space="preserve">නියෝජ්‍ය ප්‍රධාන ලේකම් (ඉංජිනේරු සේවා)         </t>
  </si>
  <si>
    <t xml:space="preserve">පළාත් අභ්‍යන්තර විගණන දෙපාර්තමේන්තුව    </t>
  </si>
  <si>
    <t xml:space="preserve">පළාත් ආදායම් දෙපාර්තමේන්තුව   </t>
  </si>
  <si>
    <t>ශීර්ෂය</t>
  </si>
  <si>
    <t>ශීර්ෂයේ නම</t>
  </si>
  <si>
    <t xml:space="preserve"> </t>
  </si>
  <si>
    <t xml:space="preserve"> ශීර්ෂයේ මුළු එකතුව</t>
  </si>
  <si>
    <t>ද.ප.මාර්ගස්ථ මගී ප්‍රවාහන අධිකාරිය</t>
  </si>
  <si>
    <t>ඩී. එස්. රණසිංහ</t>
  </si>
  <si>
    <t>අයවැය අධ්‍යක්ෂ</t>
  </si>
  <si>
    <t xml:space="preserve">අයවැය දෙපාර්තමේන්තුව  </t>
  </si>
  <si>
    <t>2004-3</t>
  </si>
  <si>
    <t>අවිච්ඡේද වැඩ</t>
  </si>
  <si>
    <t>පසුබට කලාප සංවර්ධන ව්‍යාපෘතිය</t>
  </si>
  <si>
    <t>විශේෂ ව්‍යාපෘති</t>
  </si>
  <si>
    <t>ප්‍රාදේශීය තුලිත සංවර්ධන ව්‍යාපෘති</t>
  </si>
  <si>
    <t>වත්කම් කළමනාකරණය</t>
  </si>
  <si>
    <t>අසම්භාව්‍ය ව්‍යාපෘති</t>
  </si>
  <si>
    <t>විශේෂ වැඩසටහන (ජනාධිපති ලේකම් කාර්යාලය හා සමගාමීව)</t>
  </si>
  <si>
    <t>ජාතික වැඩසටහන් සඳහා සහාය දැක්වීම</t>
  </si>
  <si>
    <t>2005-1</t>
  </si>
  <si>
    <t>2005-2</t>
  </si>
  <si>
    <t>2005-5</t>
  </si>
  <si>
    <t>2005-6</t>
  </si>
  <si>
    <t>2005-7</t>
  </si>
  <si>
    <t>2005-8</t>
  </si>
  <si>
    <t>2005-9</t>
  </si>
  <si>
    <t>සකස් කලේ : ...........................</t>
  </si>
  <si>
    <t>වෙන් කළ හැකි අවම ප්‍රතිපාදනය</t>
  </si>
  <si>
    <t>මානව සම්පත් සංවර්ධනය</t>
  </si>
  <si>
    <t>හදිසි අනපේක්ෂිත සේවා</t>
  </si>
  <si>
    <t>වෙන්කළ හැකි අවම ප්‍රතිපාදනය</t>
  </si>
  <si>
    <t>සෞඛ්‍ය සංවර්ධන කටයුතු(හෙද පුහුණුව)</t>
  </si>
  <si>
    <t xml:space="preserve">ව්‍යාපෘති අංකය 03-3 ප්‍රවෘත්ති කටයුතු මෙහෙයවීම </t>
  </si>
  <si>
    <t xml:space="preserve">වෙනත් මූලධන වියදම්  (රුහුණු ගුවන් විදුලි සේවය) </t>
  </si>
  <si>
    <t>320-3-5-1-2004</t>
  </si>
  <si>
    <t>320-3-5-3-2502</t>
  </si>
  <si>
    <t>320-3-5-1-2502</t>
  </si>
  <si>
    <t>320-3-5-4-2502</t>
  </si>
  <si>
    <t>CBG (රු.)</t>
  </si>
  <si>
    <t>PSDG (රු.)</t>
  </si>
  <si>
    <t>ශීර්ෂ අනුව අනෙකුත් ප්‍රාග්ධන වියදම් ඇස්තමේන්තු සාරාංශය-2024</t>
  </si>
  <si>
    <t>2023 ඇස්තමේන්තුව</t>
  </si>
  <si>
    <t>2024 වර්ෂය සදහා ඉල්ලීම</t>
  </si>
  <si>
    <t>මාර්තු 31  දක්වා වියදම</t>
  </si>
  <si>
    <t>ප්‍රාග්ධන ඇස්තමේන්තු -2024</t>
  </si>
  <si>
    <t>්‍ර</t>
  </si>
  <si>
    <t>ව්‍යාපෘති අංකය : 03-2 සාමාන්‍ය පරිපාලනය හා ආයතනික සේවා අමාත්‍යංශ කාර්යාලය</t>
  </si>
  <si>
    <t>පරීක්ෂා කලේ : ........................</t>
  </si>
  <si>
    <t>සකස් කලේ : .........................</t>
  </si>
  <si>
    <t>ව්‍යාපෘති අංකය : 95-4 හැඩගැස්වීම හා පුනරුත්ථාපනය</t>
  </si>
  <si>
    <t xml:space="preserve">ව්‍යාපෘති අංකය : 95-6 රිදියගම නිවර්තන නිවාසය </t>
  </si>
  <si>
    <t>ලේකම්/දෙපාර්තමේන්තු ප්‍රධානී: 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</si>
</sst>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#,##0.00_);\-#,##0.00"/>
    <numFmt numFmtId="167" formatCode="#,##0_);\-#,##0"/>
    <numFmt numFmtId="168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Iskoola Pota"/>
      <family val="2"/>
    </font>
    <font>
      <b/>
      <sz val="12"/>
      <name val="Iskoola Pota"/>
      <family val="2"/>
    </font>
    <font>
      <sz val="10"/>
      <name val="Iskoola Pota"/>
      <family val="2"/>
    </font>
    <font>
      <sz val="8.9"/>
      <color indexed="8"/>
      <name val="Tahoma"/>
      <family val="2"/>
    </font>
    <font>
      <sz val="11"/>
      <color theme="1"/>
      <name val="Iskoola Pota"/>
      <family val="2"/>
    </font>
    <font>
      <sz val="10"/>
      <color theme="1"/>
      <name val="Iskoola Pota"/>
      <family val="2"/>
    </font>
    <font>
      <b/>
      <sz val="11"/>
      <name val="Iskoola Pota"/>
      <family val="2"/>
    </font>
    <font>
      <b/>
      <sz val="11"/>
      <color theme="1"/>
      <name val="Iskoola Pota"/>
      <family val="2"/>
    </font>
    <font>
      <sz val="12"/>
      <color theme="1"/>
      <name val="Iskoola Pota"/>
      <family val="2"/>
    </font>
    <font>
      <b/>
      <sz val="12"/>
      <color theme="1"/>
      <name val="Iskoola Pota"/>
      <family val="2"/>
    </font>
    <font>
      <b/>
      <sz val="14"/>
      <name val="Iskoola Pota"/>
      <family val="2"/>
    </font>
    <font>
      <b/>
      <sz val="12"/>
      <color theme="1"/>
      <name val="Calibri"/>
      <family val="2"/>
      <scheme val="minor"/>
    </font>
    <font>
      <sz val="9.9499999999999993"/>
      <color indexed="8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Iskoola Pota"/>
      <family val="2"/>
    </font>
    <font>
      <sz val="14"/>
      <name val="Iskoola Pota"/>
      <family val="2"/>
    </font>
    <font>
      <b/>
      <sz val="14"/>
      <color theme="1"/>
      <name val="Iskoola Pota"/>
      <family val="2"/>
    </font>
    <font>
      <sz val="8.9"/>
      <color indexed="8"/>
      <name val="Iskoola Pota"/>
      <family val="2"/>
    </font>
    <font>
      <sz val="12"/>
      <name val="Iskoola Pota"/>
      <family val="2"/>
    </font>
    <font>
      <sz val="11"/>
      <color theme="0"/>
      <name val="Iskoola Pota"/>
      <family val="2"/>
    </font>
    <font>
      <b/>
      <sz val="16"/>
      <name val="Iskoola Pota"/>
      <family val="2"/>
    </font>
    <font>
      <sz val="11"/>
      <color indexed="8"/>
      <name val="Tahoma"/>
      <family val="2"/>
    </font>
    <font>
      <sz val="8.9"/>
      <color indexed="8"/>
      <name val="Tahoma"/>
      <family val="2"/>
    </font>
    <font>
      <sz val="11"/>
      <color indexed="8"/>
      <name val="Iskoola Pota"/>
      <family val="2"/>
    </font>
    <font>
      <b/>
      <u/>
      <sz val="16"/>
      <color theme="1"/>
      <name val="Calibri"/>
      <family val="2"/>
      <scheme val="minor"/>
    </font>
    <font>
      <sz val="8.9"/>
      <color indexed="8"/>
      <name val="Tahoma"/>
      <family val="2"/>
    </font>
    <font>
      <b/>
      <sz val="12"/>
      <name val="Iskoola Pota"/>
    </font>
    <font>
      <sz val="11"/>
      <name val="Iskoola Pota"/>
    </font>
    <font>
      <b/>
      <sz val="11"/>
      <name val="Iskoola Pot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 applyFill="1"/>
    <xf numFmtId="165" fontId="3" fillId="0" borderId="0" xfId="1" applyNumberFormat="1" applyFont="1" applyFill="1"/>
    <xf numFmtId="165" fontId="4" fillId="0" borderId="1" xfId="1" applyNumberFormat="1" applyFont="1" applyFill="1" applyBorder="1"/>
    <xf numFmtId="165" fontId="5" fillId="0" borderId="2" xfId="1" applyNumberFormat="1" applyFont="1" applyFill="1" applyBorder="1"/>
    <xf numFmtId="165" fontId="5" fillId="0" borderId="1" xfId="1" applyNumberFormat="1" applyFont="1" applyFill="1" applyBorder="1"/>
    <xf numFmtId="0" fontId="4" fillId="0" borderId="1" xfId="0" applyFont="1" applyFill="1" applyBorder="1"/>
    <xf numFmtId="1" fontId="6" fillId="0" borderId="0" xfId="0" applyNumberFormat="1" applyFont="1" applyFill="1" applyAlignment="1">
      <alignment horizontal="right" vertical="center"/>
    </xf>
    <xf numFmtId="0" fontId="3" fillId="0" borderId="2" xfId="0" applyFont="1" applyFill="1" applyBorder="1"/>
    <xf numFmtId="165" fontId="5" fillId="0" borderId="3" xfId="1" applyNumberFormat="1" applyFont="1" applyFill="1" applyBorder="1"/>
    <xf numFmtId="0" fontId="3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/>
    <xf numFmtId="165" fontId="8" fillId="0" borderId="3" xfId="1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7" fillId="0" borderId="5" xfId="0" applyFont="1" applyFill="1" applyBorder="1"/>
    <xf numFmtId="165" fontId="8" fillId="0" borderId="2" xfId="1" applyNumberFormat="1" applyFont="1" applyFill="1" applyBorder="1"/>
    <xf numFmtId="0" fontId="0" fillId="0" borderId="4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165" fontId="7" fillId="0" borderId="0" xfId="1" applyNumberFormat="1" applyFont="1" applyFill="1"/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5" fontId="7" fillId="0" borderId="0" xfId="1" applyNumberFormat="1" applyFont="1" applyFill="1" applyBorder="1"/>
    <xf numFmtId="165" fontId="10" fillId="0" borderId="0" xfId="1" applyNumberFormat="1" applyFont="1" applyFill="1" applyBorder="1"/>
    <xf numFmtId="165" fontId="2" fillId="0" borderId="0" xfId="1" applyNumberFormat="1" applyFont="1" applyFill="1" applyBorder="1"/>
    <xf numFmtId="0" fontId="0" fillId="0" borderId="0" xfId="0" applyFill="1" applyAlignment="1">
      <alignment horizontal="left"/>
    </xf>
    <xf numFmtId="165" fontId="12" fillId="0" borderId="0" xfId="1" applyNumberFormat="1" applyFont="1" applyFill="1" applyBorder="1" applyAlignment="1">
      <alignment horizontal="center"/>
    </xf>
    <xf numFmtId="165" fontId="12" fillId="0" borderId="0" xfId="1" applyNumberFormat="1" applyFont="1" applyFill="1" applyBorder="1"/>
    <xf numFmtId="0" fontId="12" fillId="0" borderId="0" xfId="0" applyFont="1" applyFill="1" applyBorder="1"/>
    <xf numFmtId="165" fontId="4" fillId="0" borderId="0" xfId="1" applyNumberFormat="1" applyFont="1" applyFill="1" applyBorder="1"/>
    <xf numFmtId="165" fontId="5" fillId="0" borderId="0" xfId="1" applyNumberFormat="1" applyFont="1" applyFill="1" applyBorder="1"/>
    <xf numFmtId="0" fontId="4" fillId="0" borderId="0" xfId="0" applyFont="1" applyFill="1" applyBorder="1"/>
    <xf numFmtId="165" fontId="3" fillId="0" borderId="3" xfId="1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13" fillId="0" borderId="0" xfId="0" applyFont="1" applyFill="1"/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165" fontId="3" fillId="0" borderId="2" xfId="1" applyNumberFormat="1" applyFont="1" applyFill="1" applyBorder="1"/>
    <xf numFmtId="166" fontId="6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165" fontId="0" fillId="0" borderId="2" xfId="1" applyNumberFormat="1" applyFont="1" applyFill="1" applyBorder="1"/>
    <xf numFmtId="165" fontId="0" fillId="0" borderId="3" xfId="1" applyNumberFormat="1" applyFont="1" applyFill="1" applyBorder="1"/>
    <xf numFmtId="166" fontId="6" fillId="0" borderId="3" xfId="0" applyNumberFormat="1" applyFont="1" applyFill="1" applyBorder="1" applyAlignment="1">
      <alignment horizontal="right" vertical="center"/>
    </xf>
    <xf numFmtId="165" fontId="0" fillId="0" borderId="3" xfId="1" applyNumberFormat="1" applyFont="1" applyFill="1" applyBorder="1" applyAlignment="1">
      <alignment horizontal="left" wrapText="1"/>
    </xf>
    <xf numFmtId="165" fontId="3" fillId="0" borderId="6" xfId="1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7" fillId="0" borderId="2" xfId="1" applyNumberFormat="1" applyFont="1" applyFill="1" applyBorder="1"/>
    <xf numFmtId="0" fontId="0" fillId="0" borderId="5" xfId="0" applyFont="1" applyFill="1" applyBorder="1"/>
    <xf numFmtId="164" fontId="3" fillId="0" borderId="2" xfId="1" applyFont="1" applyFill="1" applyBorder="1"/>
    <xf numFmtId="165" fontId="4" fillId="0" borderId="3" xfId="1" applyNumberFormat="1" applyFont="1" applyFill="1" applyBorder="1"/>
    <xf numFmtId="0" fontId="7" fillId="0" borderId="4" xfId="0" applyFont="1" applyFill="1" applyBorder="1" applyAlignment="1">
      <alignment wrapText="1"/>
    </xf>
    <xf numFmtId="0" fontId="12" fillId="0" borderId="0" xfId="0" applyFont="1" applyFill="1"/>
    <xf numFmtId="165" fontId="14" fillId="0" borderId="0" xfId="1" applyNumberFormat="1" applyFont="1" applyFill="1" applyBorder="1"/>
    <xf numFmtId="0" fontId="3" fillId="0" borderId="3" xfId="0" applyFont="1" applyFill="1" applyBorder="1" applyAlignment="1">
      <alignment wrapText="1"/>
    </xf>
    <xf numFmtId="0" fontId="7" fillId="0" borderId="4" xfId="0" applyFont="1" applyFill="1" applyBorder="1" applyAlignment="1"/>
    <xf numFmtId="0" fontId="5" fillId="2" borderId="3" xfId="0" applyFont="1" applyFill="1" applyBorder="1" applyAlignment="1">
      <alignment horizontal="center" vertical="top" wrapText="1"/>
    </xf>
    <xf numFmtId="168" fontId="4" fillId="0" borderId="1" xfId="0" applyNumberFormat="1" applyFont="1" applyFill="1" applyBorder="1"/>
    <xf numFmtId="0" fontId="7" fillId="0" borderId="12" xfId="0" applyFont="1" applyFill="1" applyBorder="1"/>
    <xf numFmtId="1" fontId="6" fillId="0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3" fillId="0" borderId="6" xfId="1" applyNumberFormat="1" applyFont="1" applyFill="1" applyBorder="1"/>
    <xf numFmtId="164" fontId="3" fillId="0" borderId="6" xfId="1" applyNumberFormat="1" applyFont="1" applyFill="1" applyBorder="1"/>
    <xf numFmtId="165" fontId="3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165" fontId="7" fillId="0" borderId="3" xfId="1" applyNumberFormat="1" applyFont="1" applyFill="1" applyBorder="1"/>
    <xf numFmtId="0" fontId="5" fillId="0" borderId="2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0" fontId="17" fillId="0" borderId="0" xfId="0" applyFont="1" applyFill="1"/>
    <xf numFmtId="1" fontId="6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/>
    <xf numFmtId="165" fontId="3" fillId="0" borderId="4" xfId="1" applyNumberFormat="1" applyFont="1" applyFill="1" applyBorder="1"/>
    <xf numFmtId="165" fontId="3" fillId="0" borderId="11" xfId="1" applyNumberFormat="1" applyFont="1" applyFill="1" applyBorder="1"/>
    <xf numFmtId="165" fontId="4" fillId="0" borderId="2" xfId="1" applyNumberFormat="1" applyFont="1" applyFill="1" applyBorder="1"/>
    <xf numFmtId="165" fontId="5" fillId="0" borderId="6" xfId="1" applyNumberFormat="1" applyFont="1" applyFill="1" applyBorder="1"/>
    <xf numFmtId="0" fontId="5" fillId="0" borderId="6" xfId="0" applyFont="1" applyFill="1" applyBorder="1" applyAlignment="1">
      <alignment horizontal="center" vertical="center" wrapText="1"/>
    </xf>
    <xf numFmtId="168" fontId="8" fillId="0" borderId="3" xfId="1" applyNumberFormat="1" applyFont="1" applyFill="1" applyBorder="1"/>
    <xf numFmtId="0" fontId="18" fillId="0" borderId="0" xfId="0" applyFont="1" applyFill="1"/>
    <xf numFmtId="0" fontId="19" fillId="0" borderId="0" xfId="0" applyFont="1" applyFill="1"/>
    <xf numFmtId="0" fontId="7" fillId="0" borderId="11" xfId="0" applyFont="1" applyFill="1" applyBorder="1"/>
    <xf numFmtId="49" fontId="5" fillId="0" borderId="2" xfId="0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left"/>
    </xf>
    <xf numFmtId="165" fontId="12" fillId="0" borderId="0" xfId="1" applyNumberFormat="1" applyFont="1" applyFill="1" applyBorder="1" applyAlignment="1">
      <alignment horizontal="left"/>
    </xf>
    <xf numFmtId="165" fontId="4" fillId="0" borderId="14" xfId="1" applyNumberFormat="1" applyFont="1" applyFill="1" applyBorder="1"/>
    <xf numFmtId="0" fontId="4" fillId="0" borderId="14" xfId="0" applyFont="1" applyFill="1" applyBorder="1"/>
    <xf numFmtId="165" fontId="3" fillId="0" borderId="0" xfId="0" applyNumberFormat="1" applyFont="1" applyFill="1" applyBorder="1"/>
    <xf numFmtId="165" fontId="9" fillId="0" borderId="0" xfId="0" applyNumberFormat="1" applyFont="1" applyFill="1" applyBorder="1"/>
    <xf numFmtId="165" fontId="3" fillId="0" borderId="13" xfId="1" applyNumberFormat="1" applyFont="1" applyFill="1" applyBorder="1"/>
    <xf numFmtId="1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  <xf numFmtId="0" fontId="22" fillId="0" borderId="0" xfId="0" applyFont="1" applyFill="1"/>
    <xf numFmtId="0" fontId="13" fillId="0" borderId="0" xfId="0" applyFont="1" applyFill="1" applyBorder="1"/>
    <xf numFmtId="165" fontId="13" fillId="0" borderId="0" xfId="0" applyNumberFormat="1" applyFont="1" applyFill="1"/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164" fontId="0" fillId="0" borderId="0" xfId="1" applyFont="1"/>
    <xf numFmtId="164" fontId="0" fillId="0" borderId="0" xfId="1" applyFont="1" applyBorder="1"/>
    <xf numFmtId="165" fontId="21" fillId="0" borderId="2" xfId="1" applyNumberFormat="1" applyFont="1" applyFill="1" applyBorder="1"/>
    <xf numFmtId="165" fontId="5" fillId="0" borderId="2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wrapText="1"/>
    </xf>
    <xf numFmtId="0" fontId="0" fillId="0" borderId="3" xfId="0" applyFill="1" applyBorder="1"/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/>
    </xf>
    <xf numFmtId="0" fontId="0" fillId="0" borderId="4" xfId="0" applyFill="1" applyBorder="1"/>
    <xf numFmtId="0" fontId="14" fillId="0" borderId="0" xfId="0" applyFont="1" applyFill="1"/>
    <xf numFmtId="164" fontId="0" fillId="0" borderId="0" xfId="1" applyFont="1" applyFill="1"/>
    <xf numFmtId="165" fontId="3" fillId="0" borderId="2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/>
    <xf numFmtId="0" fontId="21" fillId="0" borderId="2" xfId="0" applyFont="1" applyFill="1" applyBorder="1" applyAlignment="1">
      <alignment horizontal="center" vertical="center"/>
    </xf>
    <xf numFmtId="165" fontId="21" fillId="0" borderId="2" xfId="1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67" fontId="20" fillId="0" borderId="2" xfId="0" applyNumberFormat="1" applyFont="1" applyFill="1" applyBorder="1" applyAlignment="1">
      <alignment horizontal="right" vertical="center"/>
    </xf>
    <xf numFmtId="164" fontId="3" fillId="0" borderId="2" xfId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/>
    </xf>
    <xf numFmtId="3" fontId="24" fillId="0" borderId="2" xfId="0" applyNumberFormat="1" applyFont="1" applyFill="1" applyBorder="1" applyAlignment="1">
      <alignment horizontal="right" vertical="center"/>
    </xf>
    <xf numFmtId="166" fontId="24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165" fontId="3" fillId="0" borderId="2" xfId="0" applyNumberFormat="1" applyFont="1" applyFill="1" applyBorder="1"/>
    <xf numFmtId="165" fontId="15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0" fillId="0" borderId="2" xfId="1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65" fontId="3" fillId="0" borderId="13" xfId="1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/>
    <xf numFmtId="164" fontId="3" fillId="0" borderId="2" xfId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wrapText="1"/>
    </xf>
    <xf numFmtId="165" fontId="3" fillId="0" borderId="2" xfId="1" applyNumberFormat="1" applyFont="1" applyFill="1" applyBorder="1" applyAlignment="1"/>
    <xf numFmtId="165" fontId="3" fillId="0" borderId="3" xfId="1" applyNumberFormat="1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165" fontId="3" fillId="0" borderId="3" xfId="1" applyNumberFormat="1" applyFont="1" applyFill="1" applyBorder="1" applyAlignment="1">
      <alignment horizontal="right"/>
    </xf>
    <xf numFmtId="164" fontId="3" fillId="0" borderId="6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2" xfId="0" applyFont="1" applyBorder="1"/>
    <xf numFmtId="0" fontId="14" fillId="0" borderId="2" xfId="0" applyFont="1" applyBorder="1"/>
    <xf numFmtId="0" fontId="2" fillId="0" borderId="2" xfId="0" applyFont="1" applyBorder="1" applyAlignment="1">
      <alignment vertical="center"/>
    </xf>
    <xf numFmtId="165" fontId="2" fillId="0" borderId="15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5" fontId="2" fillId="0" borderId="15" xfId="0" applyNumberFormat="1" applyFont="1" applyFill="1" applyBorder="1"/>
    <xf numFmtId="165" fontId="2" fillId="0" borderId="15" xfId="0" applyNumberFormat="1" applyFont="1" applyFill="1" applyBorder="1" applyAlignment="1"/>
    <xf numFmtId="165" fontId="2" fillId="0" borderId="15" xfId="0" applyNumberFormat="1" applyFont="1" applyBorder="1"/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0" fillId="0" borderId="0" xfId="1" applyNumberFormat="1" applyFont="1"/>
    <xf numFmtId="168" fontId="0" fillId="0" borderId="2" xfId="1" applyNumberFormat="1" applyFont="1" applyBorder="1"/>
    <xf numFmtId="168" fontId="3" fillId="0" borderId="2" xfId="1" applyNumberFormat="1" applyFont="1" applyFill="1" applyBorder="1"/>
    <xf numFmtId="168" fontId="0" fillId="3" borderId="2" xfId="1" applyNumberFormat="1" applyFont="1" applyFill="1" applyBorder="1"/>
    <xf numFmtId="165" fontId="0" fillId="0" borderId="2" xfId="1" applyNumberFormat="1" applyFont="1" applyBorder="1"/>
    <xf numFmtId="165" fontId="2" fillId="0" borderId="0" xfId="0" applyNumberFormat="1" applyFont="1" applyFill="1" applyBorder="1" applyAlignment="1"/>
    <xf numFmtId="165" fontId="2" fillId="0" borderId="0" xfId="0" applyNumberFormat="1" applyFont="1" applyBorder="1"/>
    <xf numFmtId="165" fontId="12" fillId="0" borderId="0" xfId="1" applyNumberFormat="1" applyFont="1" applyFill="1" applyBorder="1" applyAlignment="1">
      <alignment horizontal="left"/>
    </xf>
    <xf numFmtId="165" fontId="3" fillId="0" borderId="2" xfId="1" applyNumberFormat="1" applyFont="1" applyFill="1" applyBorder="1" applyAlignment="1">
      <alignment horizontal="center" vertical="center" wrapText="1"/>
    </xf>
    <xf numFmtId="167" fontId="26" fillId="0" borderId="2" xfId="0" applyNumberFormat="1" applyFont="1" applyFill="1" applyBorder="1" applyAlignment="1">
      <alignment horizontal="right" vertical="center"/>
    </xf>
    <xf numFmtId="167" fontId="3" fillId="0" borderId="2" xfId="1" applyNumberFormat="1" applyFont="1" applyFill="1" applyBorder="1"/>
    <xf numFmtId="165" fontId="25" fillId="0" borderId="2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/>
    </xf>
    <xf numFmtId="164" fontId="0" fillId="0" borderId="0" xfId="0" applyNumberFormat="1"/>
    <xf numFmtId="0" fontId="11" fillId="0" borderId="0" xfId="0" applyFont="1"/>
    <xf numFmtId="164" fontId="2" fillId="0" borderId="0" xfId="1" applyFont="1"/>
    <xf numFmtId="0" fontId="27" fillId="0" borderId="0" xfId="0" applyFont="1"/>
    <xf numFmtId="165" fontId="3" fillId="0" borderId="2" xfId="1" applyNumberFormat="1" applyFont="1" applyFill="1" applyBorder="1" applyAlignment="1">
      <alignment horizontal="center" vertical="center" wrapText="1"/>
    </xf>
    <xf numFmtId="164" fontId="0" fillId="2" borderId="0" xfId="1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wrapText="1"/>
    </xf>
    <xf numFmtId="168" fontId="0" fillId="0" borderId="3" xfId="1" applyNumberFormat="1" applyFont="1" applyBorder="1"/>
    <xf numFmtId="168" fontId="0" fillId="3" borderId="3" xfId="1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5" fillId="0" borderId="13" xfId="1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/>
    </xf>
    <xf numFmtId="165" fontId="0" fillId="0" borderId="0" xfId="0" applyNumberFormat="1"/>
    <xf numFmtId="168" fontId="0" fillId="2" borderId="2" xfId="1" applyNumberFormat="1" applyFont="1" applyFill="1" applyBorder="1"/>
    <xf numFmtId="165" fontId="0" fillId="0" borderId="15" xfId="0" applyNumberFormat="1" applyBorder="1"/>
    <xf numFmtId="165" fontId="5" fillId="0" borderId="2" xfId="1" applyNumberFormat="1" applyFont="1" applyFill="1" applyBorder="1" applyAlignment="1">
      <alignment horizontal="center" wrapText="1"/>
    </xf>
    <xf numFmtId="165" fontId="14" fillId="0" borderId="1" xfId="1" applyNumberFormat="1" applyFont="1" applyBorder="1"/>
    <xf numFmtId="165" fontId="14" fillId="0" borderId="0" xfId="1" applyNumberFormat="1" applyFont="1" applyBorder="1"/>
    <xf numFmtId="164" fontId="28" fillId="0" borderId="0" xfId="1" applyFont="1" applyAlignment="1">
      <alignment horizontal="right" vertical="center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5" fontId="25" fillId="0" borderId="6" xfId="1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/>
    <xf numFmtId="165" fontId="12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65" fontId="12" fillId="0" borderId="2" xfId="1" applyNumberFormat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left"/>
    </xf>
    <xf numFmtId="0" fontId="0" fillId="0" borderId="1" xfId="0" applyBorder="1"/>
    <xf numFmtId="165" fontId="16" fillId="0" borderId="2" xfId="1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/>
    <xf numFmtId="165" fontId="16" fillId="0" borderId="2" xfId="1" applyNumberFormat="1" applyFont="1" applyBorder="1"/>
    <xf numFmtId="168" fontId="16" fillId="3" borderId="3" xfId="1" applyNumberFormat="1" applyFont="1" applyFill="1" applyBorder="1"/>
    <xf numFmtId="168" fontId="16" fillId="0" borderId="2" xfId="1" applyNumberFormat="1" applyFont="1" applyBorder="1"/>
    <xf numFmtId="165" fontId="21" fillId="0" borderId="3" xfId="1" applyNumberFormat="1" applyFont="1" applyFill="1" applyBorder="1"/>
    <xf numFmtId="0" fontId="21" fillId="0" borderId="2" xfId="0" applyFont="1" applyFill="1" applyBorder="1"/>
    <xf numFmtId="165" fontId="16" fillId="0" borderId="1" xfId="0" applyNumberFormat="1" applyFont="1" applyBorder="1"/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164" fontId="28" fillId="0" borderId="2" xfId="1" applyFont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/>
    <xf numFmtId="0" fontId="2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49" fontId="29" fillId="0" borderId="4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JULA%208-6-2018\CAPITAL%202019\Cummulative%20Ex%20Up%20to%20%20June%202018\320-3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Expenditure.rpt"/>
    </sheetNames>
    <sheetDataSet>
      <sheetData sheetId="0" refreshError="1">
        <row r="42">
          <cell r="M42">
            <v>270763.53999999998</v>
          </cell>
        </row>
        <row r="50">
          <cell r="M50">
            <v>70000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0" workbookViewId="0">
      <selection activeCell="L16" sqref="L16"/>
    </sheetView>
  </sheetViews>
  <sheetFormatPr defaultRowHeight="15" x14ac:dyDescent="0.25"/>
  <cols>
    <col min="1" max="1" width="6.42578125" customWidth="1"/>
    <col min="2" max="2" width="38.5703125" customWidth="1"/>
    <col min="3" max="3" width="16.28515625" customWidth="1"/>
    <col min="4" max="4" width="15.140625" customWidth="1"/>
    <col min="5" max="5" width="15.42578125" customWidth="1"/>
    <col min="6" max="6" width="14.28515625" style="123" bestFit="1" customWidth="1"/>
    <col min="8" max="9" width="15.28515625" bestFit="1" customWidth="1"/>
  </cols>
  <sheetData>
    <row r="1" spans="1:8" ht="25.5" customHeight="1" x14ac:dyDescent="0.35">
      <c r="B1" s="213" t="s">
        <v>191</v>
      </c>
    </row>
    <row r="2" spans="1:8" ht="12.75" customHeight="1" x14ac:dyDescent="0.25"/>
    <row r="3" spans="1:8" ht="50.25" customHeight="1" x14ac:dyDescent="0.25">
      <c r="A3" s="186" t="s">
        <v>153</v>
      </c>
      <c r="B3" s="186" t="s">
        <v>154</v>
      </c>
      <c r="C3" s="230" t="s">
        <v>192</v>
      </c>
      <c r="D3" s="231" t="s">
        <v>193</v>
      </c>
      <c r="E3" s="230" t="s">
        <v>181</v>
      </c>
    </row>
    <row r="4" spans="1:8" x14ac:dyDescent="0.25">
      <c r="A4" s="153">
        <v>300</v>
      </c>
      <c r="B4" s="153" t="s">
        <v>123</v>
      </c>
      <c r="C4" s="57">
        <f>'300'!I28</f>
        <v>64500000</v>
      </c>
      <c r="D4" s="57">
        <f>'300'!K28</f>
        <v>0</v>
      </c>
      <c r="E4" s="201">
        <f>'300'!L28</f>
        <v>0</v>
      </c>
    </row>
    <row r="5" spans="1:8" x14ac:dyDescent="0.25">
      <c r="A5" s="153">
        <v>301</v>
      </c>
      <c r="B5" s="153" t="s">
        <v>117</v>
      </c>
      <c r="C5" s="57">
        <f>'301'!V28</f>
        <v>4500000</v>
      </c>
      <c r="D5" s="57">
        <f>'301'!X28</f>
        <v>0</v>
      </c>
      <c r="E5" s="201">
        <f>'301'!Y28</f>
        <v>0</v>
      </c>
      <c r="H5" s="123"/>
    </row>
    <row r="6" spans="1:8" x14ac:dyDescent="0.25">
      <c r="A6" s="153">
        <v>302</v>
      </c>
      <c r="B6" s="153" t="s">
        <v>136</v>
      </c>
      <c r="C6" s="57">
        <f>'302'!W12</f>
        <v>4200000</v>
      </c>
      <c r="D6" s="57">
        <f>'302'!Y12</f>
        <v>0</v>
      </c>
      <c r="E6" s="201">
        <f>'302'!Z12</f>
        <v>0</v>
      </c>
      <c r="H6" s="123"/>
    </row>
    <row r="7" spans="1:8" x14ac:dyDescent="0.25">
      <c r="A7" s="153">
        <v>303</v>
      </c>
      <c r="B7" s="153" t="s">
        <v>137</v>
      </c>
      <c r="C7" s="57">
        <f>'303'!W11</f>
        <v>500000</v>
      </c>
      <c r="D7" s="57">
        <f>'303'!Y11</f>
        <v>0</v>
      </c>
      <c r="E7" s="201">
        <f>'303'!Z11</f>
        <v>0</v>
      </c>
      <c r="H7" s="123"/>
    </row>
    <row r="8" spans="1:8" x14ac:dyDescent="0.25">
      <c r="A8" s="153">
        <v>304</v>
      </c>
      <c r="B8" s="153" t="s">
        <v>108</v>
      </c>
      <c r="C8" s="57">
        <f>'304'!W42</f>
        <v>132000000</v>
      </c>
      <c r="D8" s="57">
        <f>'304'!Y42</f>
        <v>0</v>
      </c>
      <c r="E8" s="201">
        <f>'304'!Z42</f>
        <v>0</v>
      </c>
      <c r="H8" s="123"/>
    </row>
    <row r="9" spans="1:8" x14ac:dyDescent="0.25">
      <c r="A9" s="153">
        <v>305</v>
      </c>
      <c r="B9" s="153" t="s">
        <v>138</v>
      </c>
      <c r="C9" s="57">
        <f>'305'!W44</f>
        <v>49650000</v>
      </c>
      <c r="D9" s="57">
        <f>'305'!Y44</f>
        <v>0</v>
      </c>
      <c r="E9" s="57">
        <f>'305'!Z44</f>
        <v>0</v>
      </c>
      <c r="H9" s="123"/>
    </row>
    <row r="10" spans="1:8" x14ac:dyDescent="0.25">
      <c r="A10" s="153">
        <v>306</v>
      </c>
      <c r="B10" s="153" t="s">
        <v>139</v>
      </c>
      <c r="C10" s="57">
        <f>'306'!W14</f>
        <v>8000000</v>
      </c>
      <c r="D10" s="57">
        <f>'306'!Y14</f>
        <v>0</v>
      </c>
      <c r="E10" s="201">
        <f>'306'!Z14</f>
        <v>0</v>
      </c>
      <c r="H10" s="123"/>
    </row>
    <row r="11" spans="1:8" x14ac:dyDescent="0.25">
      <c r="A11" s="153">
        <v>307</v>
      </c>
      <c r="B11" s="153" t="s">
        <v>140</v>
      </c>
      <c r="C11" s="57">
        <f>'307'!W11</f>
        <v>8000000</v>
      </c>
      <c r="D11" s="57">
        <f>'307'!Y11</f>
        <v>0</v>
      </c>
      <c r="E11" s="201">
        <f>'307'!Z11</f>
        <v>0</v>
      </c>
      <c r="H11" s="123"/>
    </row>
    <row r="12" spans="1:8" x14ac:dyDescent="0.25">
      <c r="A12" s="153">
        <v>308</v>
      </c>
      <c r="B12" s="153" t="s">
        <v>94</v>
      </c>
      <c r="C12" s="57">
        <f>'308'!W38</f>
        <v>102200000</v>
      </c>
      <c r="D12" s="57">
        <f>'308'!Y38</f>
        <v>0</v>
      </c>
      <c r="E12" s="201">
        <f>'308'!Z38</f>
        <v>0</v>
      </c>
    </row>
    <row r="13" spans="1:8" x14ac:dyDescent="0.25">
      <c r="A13" s="153">
        <v>309</v>
      </c>
      <c r="B13" s="153" t="s">
        <v>141</v>
      </c>
      <c r="C13" s="57">
        <f>'309'!W12</f>
        <v>2800000</v>
      </c>
      <c r="D13" s="57">
        <f>'309'!Y12</f>
        <v>0</v>
      </c>
      <c r="E13" s="201">
        <f>'309'!Z12</f>
        <v>0</v>
      </c>
    </row>
    <row r="14" spans="1:8" x14ac:dyDescent="0.25">
      <c r="A14" s="153">
        <v>310</v>
      </c>
      <c r="B14" s="153" t="s">
        <v>142</v>
      </c>
      <c r="C14" s="57">
        <f>'310'!W12</f>
        <v>39000000</v>
      </c>
      <c r="D14" s="57">
        <f>'310'!Y12</f>
        <v>0</v>
      </c>
      <c r="E14" s="201">
        <f>'310'!Z12</f>
        <v>0</v>
      </c>
    </row>
    <row r="15" spans="1:8" x14ac:dyDescent="0.25">
      <c r="A15" s="153">
        <v>311</v>
      </c>
      <c r="B15" s="153" t="s">
        <v>87</v>
      </c>
      <c r="C15" s="57">
        <f>'311'!W26</f>
        <v>6200000</v>
      </c>
      <c r="D15" s="57">
        <f>'311'!Y26</f>
        <v>0</v>
      </c>
      <c r="E15" s="201">
        <f>'311'!Z26</f>
        <v>0</v>
      </c>
    </row>
    <row r="16" spans="1:8" x14ac:dyDescent="0.25">
      <c r="A16" s="153">
        <v>312</v>
      </c>
      <c r="B16" s="153" t="s">
        <v>143</v>
      </c>
      <c r="C16" s="57">
        <f>'312'!W15</f>
        <v>8200000</v>
      </c>
      <c r="D16" s="57">
        <f>'312'!Y15</f>
        <v>0</v>
      </c>
      <c r="E16" s="201">
        <f>'312'!Z15</f>
        <v>0</v>
      </c>
    </row>
    <row r="17" spans="1:9" x14ac:dyDescent="0.25">
      <c r="A17" s="153">
        <v>313</v>
      </c>
      <c r="B17" s="153" t="s">
        <v>144</v>
      </c>
      <c r="C17" s="57">
        <f>'313'!W16</f>
        <v>27000000</v>
      </c>
      <c r="D17" s="57">
        <f>'313'!Y16</f>
        <v>0</v>
      </c>
      <c r="E17" s="201">
        <f>'313'!Z16</f>
        <v>0</v>
      </c>
    </row>
    <row r="18" spans="1:9" x14ac:dyDescent="0.25">
      <c r="A18" s="153">
        <v>314</v>
      </c>
      <c r="B18" s="153" t="s">
        <v>79</v>
      </c>
      <c r="C18" s="57">
        <f>'314'!W25</f>
        <v>6501000</v>
      </c>
      <c r="D18" s="57">
        <f>'314'!Y25</f>
        <v>0</v>
      </c>
      <c r="E18" s="201">
        <f>'314'!Z25</f>
        <v>0</v>
      </c>
    </row>
    <row r="19" spans="1:9" x14ac:dyDescent="0.25">
      <c r="A19" s="153">
        <v>315</v>
      </c>
      <c r="B19" s="153" t="s">
        <v>145</v>
      </c>
      <c r="C19" s="57">
        <f>'315'!W28</f>
        <v>41200000</v>
      </c>
      <c r="D19" s="57">
        <f>'315'!Y28</f>
        <v>0</v>
      </c>
      <c r="E19" s="201">
        <f>'315'!Z28</f>
        <v>0</v>
      </c>
    </row>
    <row r="20" spans="1:9" x14ac:dyDescent="0.25">
      <c r="A20" s="153">
        <v>316</v>
      </c>
      <c r="B20" s="153" t="s">
        <v>146</v>
      </c>
      <c r="C20" s="57">
        <f>'316'!W18</f>
        <v>7700000</v>
      </c>
      <c r="D20" s="57">
        <f>'316'!Y18</f>
        <v>0</v>
      </c>
      <c r="E20" s="201">
        <f>'316'!Z18</f>
        <v>0</v>
      </c>
    </row>
    <row r="21" spans="1:9" x14ac:dyDescent="0.25">
      <c r="A21" s="153">
        <v>317</v>
      </c>
      <c r="B21" s="153" t="s">
        <v>147</v>
      </c>
      <c r="C21" s="57">
        <f>'317'!W11</f>
        <v>3000000</v>
      </c>
      <c r="D21" s="57">
        <f>'317'!Y11</f>
        <v>0</v>
      </c>
      <c r="E21" s="201">
        <f>'317'!Z11</f>
        <v>0</v>
      </c>
    </row>
    <row r="22" spans="1:9" x14ac:dyDescent="0.25">
      <c r="A22" s="153">
        <v>318</v>
      </c>
      <c r="B22" s="153" t="s">
        <v>67</v>
      </c>
      <c r="C22" s="57">
        <f>'318'!W82</f>
        <v>35500000</v>
      </c>
      <c r="D22" s="57">
        <f>'318'!Y82</f>
        <v>0</v>
      </c>
      <c r="E22" s="201">
        <f>'318'!Z82</f>
        <v>0</v>
      </c>
    </row>
    <row r="23" spans="1:9" ht="35.25" customHeight="1" x14ac:dyDescent="0.25">
      <c r="A23" s="257">
        <v>319</v>
      </c>
      <c r="B23" s="183" t="s">
        <v>148</v>
      </c>
      <c r="C23" s="57">
        <f>'319'!W45</f>
        <v>6700000</v>
      </c>
      <c r="D23" s="255">
        <f>'319'!Y45</f>
        <v>0</v>
      </c>
      <c r="E23" s="201">
        <f>'319'!Z45</f>
        <v>0</v>
      </c>
    </row>
    <row r="24" spans="1:9" x14ac:dyDescent="0.25">
      <c r="A24" s="153">
        <v>320</v>
      </c>
      <c r="B24" s="153" t="s">
        <v>57</v>
      </c>
      <c r="C24" s="57">
        <f>'320'!X66</f>
        <v>303500000</v>
      </c>
      <c r="D24" s="255">
        <f>'320'!Z66</f>
        <v>0</v>
      </c>
      <c r="E24" s="57">
        <f>'320'!AA66</f>
        <v>0</v>
      </c>
    </row>
    <row r="25" spans="1:9" x14ac:dyDescent="0.25">
      <c r="A25" s="153">
        <v>321</v>
      </c>
      <c r="B25" s="153" t="s">
        <v>149</v>
      </c>
      <c r="C25" s="57">
        <f>'321'!W14</f>
        <v>8200000</v>
      </c>
      <c r="D25" s="255">
        <f>'321'!Y14</f>
        <v>0</v>
      </c>
      <c r="E25" s="201">
        <f>'321'!Z14</f>
        <v>0</v>
      </c>
      <c r="H25" s="244"/>
    </row>
    <row r="26" spans="1:9" x14ac:dyDescent="0.25">
      <c r="A26" s="153">
        <v>322</v>
      </c>
      <c r="B26" s="153" t="s">
        <v>150</v>
      </c>
      <c r="C26" s="57">
        <f>'322'!W30</f>
        <v>22750000</v>
      </c>
      <c r="D26" s="255">
        <f>'322'!Y30</f>
        <v>0</v>
      </c>
      <c r="E26" s="201">
        <f>'322'!Z30</f>
        <v>0</v>
      </c>
    </row>
    <row r="27" spans="1:9" x14ac:dyDescent="0.25">
      <c r="A27" s="153">
        <v>323</v>
      </c>
      <c r="B27" s="153" t="s">
        <v>151</v>
      </c>
      <c r="C27" s="57">
        <f>'323'!W12</f>
        <v>2401000</v>
      </c>
      <c r="D27" s="57">
        <f>'323'!Y12</f>
        <v>0</v>
      </c>
      <c r="E27" s="201">
        <f>'323'!Z12</f>
        <v>0</v>
      </c>
    </row>
    <row r="28" spans="1:9" x14ac:dyDescent="0.25">
      <c r="A28" s="153">
        <v>324</v>
      </c>
      <c r="B28" s="153" t="s">
        <v>152</v>
      </c>
      <c r="C28" s="57">
        <f>'324'!W16</f>
        <v>11500000</v>
      </c>
      <c r="D28" s="57">
        <f>'324'!Y16</f>
        <v>0</v>
      </c>
      <c r="E28" s="201">
        <f>'324'!Z16</f>
        <v>0</v>
      </c>
      <c r="I28" s="244"/>
    </row>
    <row r="29" spans="1:9" x14ac:dyDescent="0.25">
      <c r="A29" s="153">
        <v>325</v>
      </c>
      <c r="B29" s="153" t="s">
        <v>126</v>
      </c>
      <c r="C29" s="57">
        <f>'325'!W13</f>
        <v>3000000</v>
      </c>
      <c r="D29" s="57">
        <f>'325'!Y13</f>
        <v>0</v>
      </c>
      <c r="E29" s="201">
        <f>'325'!Z13</f>
        <v>0</v>
      </c>
      <c r="I29" s="123"/>
    </row>
    <row r="30" spans="1:9" ht="18.75" customHeight="1" thickBot="1" x14ac:dyDescent="0.3">
      <c r="A30" s="184"/>
      <c r="B30" s="185" t="s">
        <v>0</v>
      </c>
      <c r="C30" s="248">
        <f>SUM(C4:C29)</f>
        <v>908702000</v>
      </c>
      <c r="D30" s="248">
        <f t="shared" ref="D30" si="0">SUM(D4:D29)</f>
        <v>0</v>
      </c>
      <c r="E30" s="248">
        <f>SUM(E4:E29)</f>
        <v>0</v>
      </c>
      <c r="I30" s="123"/>
    </row>
    <row r="31" spans="1:9" ht="15.75" thickTop="1" x14ac:dyDescent="0.25">
      <c r="D31" s="52"/>
      <c r="I31" s="123"/>
    </row>
    <row r="32" spans="1:9" x14ac:dyDescent="0.25">
      <c r="D32" s="52"/>
      <c r="I32" s="123"/>
    </row>
    <row r="33" spans="3:9" ht="15.75" x14ac:dyDescent="0.25">
      <c r="C33" s="212"/>
      <c r="D33" s="249"/>
      <c r="E33" s="249"/>
      <c r="I33" s="123"/>
    </row>
    <row r="34" spans="3:9" x14ac:dyDescent="0.25">
      <c r="C34" s="210"/>
      <c r="D34" s="232"/>
      <c r="I34" s="123"/>
    </row>
    <row r="35" spans="3:9" x14ac:dyDescent="0.25">
      <c r="C35" s="215">
        <f>C30-C33</f>
        <v>908702000</v>
      </c>
      <c r="D35" s="215">
        <f>D30-D33</f>
        <v>0</v>
      </c>
      <c r="E35" s="244">
        <f>E30-E33</f>
        <v>0</v>
      </c>
    </row>
    <row r="36" spans="3:9" x14ac:dyDescent="0.25">
      <c r="D36" s="52"/>
    </row>
    <row r="37" spans="3:9" x14ac:dyDescent="0.25">
      <c r="D37" s="52"/>
    </row>
    <row r="38" spans="3:9" x14ac:dyDescent="0.25">
      <c r="D38" s="52"/>
    </row>
  </sheetData>
  <pageMargins left="0.70866141732283472" right="0.70866141732283472" top="0.55118110236220474" bottom="0.43307086614173229" header="0.31496062992125984" footer="0.31496062992125984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24" zoomScaleNormal="100" workbookViewId="0">
      <selection activeCell="X43" sqref="X43"/>
    </sheetView>
  </sheetViews>
  <sheetFormatPr defaultRowHeight="15" x14ac:dyDescent="0.25"/>
  <cols>
    <col min="2" max="2" width="26.7109375" customWidth="1"/>
    <col min="3" max="15" width="0" hidden="1" customWidth="1"/>
    <col min="16" max="16" width="14.28515625" hidden="1" customWidth="1"/>
    <col min="17" max="17" width="15.28515625" customWidth="1"/>
    <col min="18" max="18" width="16.5703125" customWidth="1"/>
    <col min="19" max="19" width="16.85546875" customWidth="1"/>
    <col min="20" max="20" width="13.42578125" hidden="1" customWidth="1"/>
    <col min="21" max="21" width="16.140625" customWidth="1"/>
    <col min="22" max="22" width="15" customWidth="1"/>
    <col min="23" max="23" width="14.85546875" customWidth="1"/>
    <col min="24" max="24" width="12.85546875" customWidth="1"/>
    <col min="25" max="25" width="15" customWidth="1"/>
    <col min="26" max="26" width="14.285156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94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93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107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1">
        <v>2019</v>
      </c>
      <c r="Q5" s="275">
        <v>2020</v>
      </c>
      <c r="R5" s="316">
        <v>2021</v>
      </c>
      <c r="S5" s="316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6" ht="4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74" t="s">
        <v>194</v>
      </c>
      <c r="Y6" s="303"/>
      <c r="Z6" s="303"/>
    </row>
    <row r="7" spans="1:26" x14ac:dyDescent="0.25">
      <c r="A7" s="154">
        <v>2001</v>
      </c>
      <c r="B7" s="14" t="s">
        <v>5</v>
      </c>
      <c r="C7" s="46"/>
      <c r="D7" s="45"/>
      <c r="E7" s="45"/>
      <c r="F7" s="43"/>
      <c r="G7" s="43"/>
      <c r="H7" s="45"/>
      <c r="I7" s="43"/>
      <c r="J7" s="45"/>
      <c r="K7" s="45"/>
      <c r="L7" s="43"/>
      <c r="M7" s="43"/>
      <c r="N7" s="43"/>
      <c r="O7" s="45"/>
      <c r="P7" s="41">
        <v>500000</v>
      </c>
      <c r="Q7" s="44">
        <v>0</v>
      </c>
      <c r="R7" s="61">
        <v>1000000</v>
      </c>
      <c r="S7" s="54">
        <v>0</v>
      </c>
      <c r="T7" s="61">
        <v>500000</v>
      </c>
      <c r="U7" s="61">
        <v>0</v>
      </c>
      <c r="V7" s="61"/>
      <c r="W7" s="42"/>
      <c r="X7" s="61"/>
      <c r="Y7" s="61"/>
      <c r="Z7" s="153"/>
    </row>
    <row r="8" spans="1:26" x14ac:dyDescent="0.25">
      <c r="A8" s="161">
        <v>2003</v>
      </c>
      <c r="B8" s="18" t="s">
        <v>19</v>
      </c>
      <c r="C8" s="65">
        <v>0</v>
      </c>
      <c r="D8" s="54">
        <v>500000</v>
      </c>
      <c r="E8" s="54">
        <v>194247</v>
      </c>
      <c r="F8" s="54">
        <f>E8/D8*100</f>
        <v>38.849400000000003</v>
      </c>
      <c r="G8" s="54">
        <v>500000</v>
      </c>
      <c r="H8" s="54">
        <v>299500</v>
      </c>
      <c r="I8" s="54">
        <f>H8/G8*100</f>
        <v>59.9</v>
      </c>
      <c r="J8" s="54">
        <v>1000000</v>
      </c>
      <c r="K8" s="54">
        <v>131300</v>
      </c>
      <c r="L8" s="54">
        <f>K8/M8*100</f>
        <v>13.13</v>
      </c>
      <c r="M8" s="54">
        <v>1000000</v>
      </c>
      <c r="N8" s="54">
        <v>1000000</v>
      </c>
      <c r="O8" s="54">
        <v>87250</v>
      </c>
      <c r="P8" s="54">
        <v>500000</v>
      </c>
      <c r="Q8" s="54">
        <v>0</v>
      </c>
      <c r="R8" s="54">
        <v>500000</v>
      </c>
      <c r="S8" s="54">
        <v>0</v>
      </c>
      <c r="T8" s="54">
        <v>500000</v>
      </c>
      <c r="U8" s="61">
        <v>1000000</v>
      </c>
      <c r="V8" s="54">
        <v>0</v>
      </c>
      <c r="W8" s="54">
        <v>500000</v>
      </c>
      <c r="X8" s="80"/>
      <c r="Y8" s="61"/>
      <c r="Z8" s="153"/>
    </row>
    <row r="9" spans="1:26" x14ac:dyDescent="0.25">
      <c r="A9" s="165">
        <v>2102</v>
      </c>
      <c r="B9" s="18" t="s">
        <v>4</v>
      </c>
      <c r="C9" s="65"/>
      <c r="D9" s="54"/>
      <c r="E9" s="54"/>
      <c r="F9" s="54"/>
      <c r="G9" s="54"/>
      <c r="H9" s="54"/>
      <c r="I9" s="54"/>
      <c r="J9" s="54"/>
      <c r="K9" s="54">
        <v>287360.56</v>
      </c>
      <c r="L9" s="54">
        <f>K9/M9*100</f>
        <v>99.951499130434783</v>
      </c>
      <c r="M9" s="54">
        <v>287500</v>
      </c>
      <c r="N9" s="54">
        <v>1000000</v>
      </c>
      <c r="O9" s="54">
        <v>959159</v>
      </c>
      <c r="P9" s="54">
        <v>500000</v>
      </c>
      <c r="Q9" s="54"/>
      <c r="R9" s="54">
        <v>1000000</v>
      </c>
      <c r="S9" s="54">
        <v>408000</v>
      </c>
      <c r="T9" s="54">
        <v>1500000</v>
      </c>
      <c r="U9" s="54">
        <v>500000</v>
      </c>
      <c r="V9" s="54">
        <v>0</v>
      </c>
      <c r="W9" s="54">
        <v>500000</v>
      </c>
      <c r="X9" s="54"/>
      <c r="Y9" s="54"/>
      <c r="Z9" s="153"/>
    </row>
    <row r="10" spans="1:26" ht="16.5" thickBot="1" x14ac:dyDescent="0.3">
      <c r="A10" s="6" t="s">
        <v>0</v>
      </c>
      <c r="B10" s="6"/>
      <c r="C10" s="3">
        <f t="shared" ref="C10:K10" si="0">SUM(C8:C9)</f>
        <v>0</v>
      </c>
      <c r="D10" s="3">
        <f t="shared" si="0"/>
        <v>500000</v>
      </c>
      <c r="E10" s="3">
        <f t="shared" si="0"/>
        <v>194247</v>
      </c>
      <c r="F10" s="3">
        <f t="shared" si="0"/>
        <v>38.849400000000003</v>
      </c>
      <c r="G10" s="3">
        <f t="shared" si="0"/>
        <v>500000</v>
      </c>
      <c r="H10" s="3">
        <f t="shared" si="0"/>
        <v>299500</v>
      </c>
      <c r="I10" s="3">
        <f t="shared" si="0"/>
        <v>59.9</v>
      </c>
      <c r="J10" s="3">
        <f t="shared" si="0"/>
        <v>1000000</v>
      </c>
      <c r="K10" s="3">
        <f t="shared" si="0"/>
        <v>418660.56</v>
      </c>
      <c r="L10" s="54">
        <f>K10/M10*100</f>
        <v>32.51732504854369</v>
      </c>
      <c r="M10" s="3">
        <f>SUM(M8:M9)</f>
        <v>1287500</v>
      </c>
      <c r="N10" s="3">
        <f>SUM(N8:N9)</f>
        <v>2000000</v>
      </c>
      <c r="O10" s="3">
        <f>SUM(O8:O9)</f>
        <v>1046409</v>
      </c>
      <c r="P10" s="3">
        <f>SUM(P7:P9)</f>
        <v>1500000</v>
      </c>
      <c r="Q10" s="3">
        <f t="shared" ref="Q10" si="1">SUM(Q7:Q9)</f>
        <v>0</v>
      </c>
      <c r="R10" s="3">
        <f>SUM(R7:R9)</f>
        <v>2500000</v>
      </c>
      <c r="S10" s="3">
        <f>SUM(S7:S9)</f>
        <v>408000</v>
      </c>
      <c r="T10" s="3">
        <f t="shared" ref="T10:Z10" si="2">SUM(T7:T9)</f>
        <v>2500000</v>
      </c>
      <c r="U10" s="3">
        <f t="shared" si="2"/>
        <v>1500000</v>
      </c>
      <c r="V10" s="3">
        <f t="shared" si="2"/>
        <v>0</v>
      </c>
      <c r="W10" s="3">
        <f t="shared" si="2"/>
        <v>1000000</v>
      </c>
      <c r="X10" s="3">
        <f t="shared" si="2"/>
        <v>0</v>
      </c>
      <c r="Y10" s="3">
        <f t="shared" si="2"/>
        <v>0</v>
      </c>
      <c r="Z10" s="3">
        <f t="shared" si="2"/>
        <v>0</v>
      </c>
    </row>
    <row r="11" spans="1:26" ht="16.5" thickTop="1" x14ac:dyDescent="0.25">
      <c r="A11" s="40"/>
      <c r="B11" s="40"/>
      <c r="C11" s="38"/>
      <c r="D11" s="38"/>
      <c r="E11" s="38"/>
      <c r="F11" s="107"/>
      <c r="G11" s="38"/>
      <c r="H11" s="38"/>
      <c r="I11" s="107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 s="24" t="s">
        <v>93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.75" x14ac:dyDescent="0.25">
      <c r="A13" s="24" t="s">
        <v>65</v>
      </c>
      <c r="B13" s="23"/>
      <c r="C13" s="2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97" t="s">
        <v>12</v>
      </c>
      <c r="B14" s="298"/>
      <c r="C14" s="48">
        <v>2014</v>
      </c>
      <c r="D14" s="308">
        <v>2015</v>
      </c>
      <c r="E14" s="309"/>
      <c r="F14" s="310"/>
      <c r="G14" s="308">
        <v>2016</v>
      </c>
      <c r="H14" s="309"/>
      <c r="I14" s="310"/>
      <c r="J14" s="45">
        <v>2017</v>
      </c>
      <c r="K14" s="311">
        <v>2017</v>
      </c>
      <c r="L14" s="312"/>
      <c r="M14" s="313"/>
      <c r="N14" s="311">
        <v>2018</v>
      </c>
      <c r="O14" s="313"/>
      <c r="P14" s="271">
        <v>2019</v>
      </c>
      <c r="Q14" s="275">
        <v>2020</v>
      </c>
      <c r="R14" s="316">
        <v>2021</v>
      </c>
      <c r="S14" s="316"/>
      <c r="T14" s="155">
        <v>2022</v>
      </c>
      <c r="U14" s="314">
        <v>2022</v>
      </c>
      <c r="V14" s="315"/>
      <c r="W14" s="314">
        <v>2023</v>
      </c>
      <c r="X14" s="315"/>
      <c r="Y14" s="302" t="s">
        <v>193</v>
      </c>
      <c r="Z14" s="302" t="s">
        <v>181</v>
      </c>
    </row>
    <row r="15" spans="1:26" ht="45" customHeight="1" x14ac:dyDescent="0.25">
      <c r="A15" s="299"/>
      <c r="B15" s="300"/>
      <c r="C15" s="46" t="s">
        <v>8</v>
      </c>
      <c r="D15" s="45" t="s">
        <v>7</v>
      </c>
      <c r="E15" s="45" t="s">
        <v>8</v>
      </c>
      <c r="F15" s="43" t="s">
        <v>11</v>
      </c>
      <c r="G15" s="43" t="s">
        <v>10</v>
      </c>
      <c r="H15" s="45" t="s">
        <v>8</v>
      </c>
      <c r="I15" s="43" t="s">
        <v>11</v>
      </c>
      <c r="J15" s="45" t="s">
        <v>7</v>
      </c>
      <c r="K15" s="45" t="s">
        <v>9</v>
      </c>
      <c r="L15" s="43" t="s">
        <v>11</v>
      </c>
      <c r="M15" s="43" t="s">
        <v>10</v>
      </c>
      <c r="N15" s="43" t="s">
        <v>10</v>
      </c>
      <c r="O15" s="45" t="s">
        <v>9</v>
      </c>
      <c r="P15" s="45" t="s">
        <v>7</v>
      </c>
      <c r="Q15" s="43" t="s">
        <v>8</v>
      </c>
      <c r="R15" s="44" t="s">
        <v>7</v>
      </c>
      <c r="S15" s="219" t="s">
        <v>8</v>
      </c>
      <c r="T15" s="43" t="s">
        <v>6</v>
      </c>
      <c r="U15" s="44" t="s">
        <v>7</v>
      </c>
      <c r="V15" s="274" t="s">
        <v>8</v>
      </c>
      <c r="W15" s="44" t="s">
        <v>7</v>
      </c>
      <c r="X15" s="274" t="s">
        <v>194</v>
      </c>
      <c r="Y15" s="303"/>
      <c r="Z15" s="303"/>
    </row>
    <row r="16" spans="1:26" x14ac:dyDescent="0.25">
      <c r="A16" s="166" t="s">
        <v>130</v>
      </c>
      <c r="B16" s="14" t="s">
        <v>5</v>
      </c>
      <c r="C16" s="65">
        <v>551785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>
        <v>0</v>
      </c>
      <c r="Q16" s="54"/>
      <c r="R16" s="54"/>
      <c r="S16" s="54"/>
      <c r="T16" s="54"/>
      <c r="U16" s="54"/>
      <c r="V16" s="54"/>
      <c r="W16" s="54"/>
      <c r="X16" s="54"/>
      <c r="Y16" s="54"/>
      <c r="Z16" s="153"/>
    </row>
    <row r="17" spans="1:26" x14ac:dyDescent="0.25">
      <c r="A17" s="166">
        <v>2003</v>
      </c>
      <c r="B17" s="18" t="s">
        <v>19</v>
      </c>
      <c r="C17" s="65">
        <v>93899</v>
      </c>
      <c r="D17" s="54">
        <v>500000</v>
      </c>
      <c r="E17" s="54">
        <v>497500</v>
      </c>
      <c r="F17" s="54">
        <f>E17/D17*100</f>
        <v>99.5</v>
      </c>
      <c r="G17" s="54">
        <v>1000000</v>
      </c>
      <c r="H17" s="54">
        <v>848600</v>
      </c>
      <c r="I17" s="54">
        <f>H17/G17*100</f>
        <v>84.86</v>
      </c>
      <c r="J17" s="54">
        <v>1000000</v>
      </c>
      <c r="K17" s="54">
        <v>982150</v>
      </c>
      <c r="L17" s="54">
        <f>K17/M17*100</f>
        <v>98.215000000000003</v>
      </c>
      <c r="M17" s="54">
        <v>1000000</v>
      </c>
      <c r="N17" s="54">
        <v>130000</v>
      </c>
      <c r="O17" s="54">
        <v>0</v>
      </c>
      <c r="P17" s="54">
        <v>200000</v>
      </c>
      <c r="Q17" s="54"/>
      <c r="R17" s="54"/>
      <c r="S17" s="54"/>
      <c r="T17" s="54"/>
      <c r="U17" s="54"/>
      <c r="V17" s="54"/>
      <c r="W17" s="54"/>
      <c r="X17" s="54"/>
      <c r="Y17" s="54"/>
      <c r="Z17" s="153"/>
    </row>
    <row r="18" spans="1:26" x14ac:dyDescent="0.25">
      <c r="A18" s="166">
        <v>2102</v>
      </c>
      <c r="B18" s="18" t="s">
        <v>4</v>
      </c>
      <c r="C18" s="65">
        <v>2496368</v>
      </c>
      <c r="D18" s="54">
        <v>1500000</v>
      </c>
      <c r="E18" s="54">
        <v>1499987</v>
      </c>
      <c r="F18" s="54">
        <f>E18/D18*100</f>
        <v>99.999133333333333</v>
      </c>
      <c r="G18" s="54">
        <v>1000000</v>
      </c>
      <c r="H18" s="54">
        <v>948924.05</v>
      </c>
      <c r="I18" s="54">
        <f>H18/G18*100</f>
        <v>94.892404999999997</v>
      </c>
      <c r="J18" s="54">
        <v>750000</v>
      </c>
      <c r="K18" s="54">
        <v>748934</v>
      </c>
      <c r="L18" s="54">
        <f>K18/M18*100</f>
        <v>99.857866666666666</v>
      </c>
      <c r="M18" s="54">
        <v>750000</v>
      </c>
      <c r="N18" s="54">
        <v>2000000</v>
      </c>
      <c r="O18" s="54">
        <v>1994128.5</v>
      </c>
      <c r="P18" s="54">
        <v>200000</v>
      </c>
      <c r="Q18" s="54">
        <v>1375897</v>
      </c>
      <c r="R18" s="54">
        <v>1000000</v>
      </c>
      <c r="S18" s="54">
        <v>876139</v>
      </c>
      <c r="T18" s="54">
        <v>1000000</v>
      </c>
      <c r="U18" s="54">
        <v>1000000</v>
      </c>
      <c r="V18" s="54">
        <v>64500</v>
      </c>
      <c r="W18" s="54">
        <v>500000</v>
      </c>
      <c r="X18" s="54"/>
      <c r="Y18" s="54"/>
      <c r="Z18" s="153"/>
    </row>
    <row r="19" spans="1:26" x14ac:dyDescent="0.25">
      <c r="A19" s="156">
        <v>2505</v>
      </c>
      <c r="B19" s="10" t="s">
        <v>29</v>
      </c>
      <c r="C19" s="60"/>
      <c r="D19" s="58"/>
      <c r="E19" s="59"/>
      <c r="F19" s="59"/>
      <c r="G19" s="57"/>
      <c r="H19" s="58"/>
      <c r="I19" s="57"/>
      <c r="J19" s="56"/>
      <c r="K19" s="77"/>
      <c r="L19" s="54"/>
      <c r="M19" s="56"/>
      <c r="N19" s="78"/>
      <c r="O19" s="78"/>
      <c r="P19" s="54">
        <v>200000</v>
      </c>
      <c r="Q19" s="106"/>
      <c r="R19" s="54">
        <v>100000</v>
      </c>
      <c r="S19" s="54">
        <v>0</v>
      </c>
      <c r="T19" s="54">
        <v>100000</v>
      </c>
      <c r="U19" s="54">
        <v>100000</v>
      </c>
      <c r="V19" s="54">
        <v>0</v>
      </c>
      <c r="W19" s="54">
        <v>100000</v>
      </c>
      <c r="X19" s="54"/>
      <c r="Y19" s="54"/>
      <c r="Z19" s="153"/>
    </row>
    <row r="20" spans="1:26" x14ac:dyDescent="0.25">
      <c r="A20" s="156">
        <v>2507</v>
      </c>
      <c r="B20" s="10" t="s">
        <v>1</v>
      </c>
      <c r="C20" s="60"/>
      <c r="D20" s="58"/>
      <c r="E20" s="59"/>
      <c r="F20" s="59"/>
      <c r="G20" s="57"/>
      <c r="H20" s="58"/>
      <c r="I20" s="57"/>
      <c r="J20" s="56"/>
      <c r="K20" s="77"/>
      <c r="L20" s="54"/>
      <c r="M20" s="56"/>
      <c r="N20" s="78"/>
      <c r="O20" s="78"/>
      <c r="P20" s="78"/>
      <c r="Q20" s="106"/>
      <c r="R20" s="54">
        <v>100000</v>
      </c>
      <c r="S20" s="54">
        <v>0</v>
      </c>
      <c r="T20" s="54">
        <v>100000</v>
      </c>
      <c r="U20" s="54">
        <v>2000000</v>
      </c>
      <c r="V20" s="54">
        <v>0</v>
      </c>
      <c r="W20" s="54">
        <v>100000</v>
      </c>
      <c r="X20" s="54"/>
      <c r="Y20" s="54"/>
      <c r="Z20" s="153"/>
    </row>
    <row r="21" spans="1:26" x14ac:dyDescent="0.25">
      <c r="A21" s="167">
        <v>2106</v>
      </c>
      <c r="B21" s="8" t="s">
        <v>2</v>
      </c>
      <c r="C21" s="8"/>
      <c r="D21" s="8"/>
      <c r="E21" s="8"/>
      <c r="F21" s="8"/>
      <c r="G21" s="8"/>
      <c r="H21" s="8"/>
      <c r="I21" s="8"/>
      <c r="J21" s="8"/>
      <c r="K21" s="8"/>
      <c r="L21" s="54"/>
      <c r="M21" s="8"/>
      <c r="N21" s="8"/>
      <c r="O21" s="8"/>
      <c r="P21" s="8"/>
      <c r="Q21" s="54">
        <v>0</v>
      </c>
      <c r="R21" s="54">
        <v>500000</v>
      </c>
      <c r="S21" s="54">
        <v>0</v>
      </c>
      <c r="T21" s="54">
        <v>1000000</v>
      </c>
      <c r="U21" s="54">
        <v>1000000</v>
      </c>
      <c r="V21" s="54">
        <v>0</v>
      </c>
      <c r="W21" s="54">
        <v>500000</v>
      </c>
      <c r="X21" s="54"/>
      <c r="Y21" s="54"/>
      <c r="Z21" s="153"/>
    </row>
    <row r="22" spans="1:26" ht="16.5" thickBot="1" x14ac:dyDescent="0.3">
      <c r="A22" s="6" t="s">
        <v>0</v>
      </c>
      <c r="B22" s="6"/>
      <c r="C22" s="3">
        <f>SUM(C16:C18)</f>
        <v>3142052</v>
      </c>
      <c r="D22" s="3">
        <f>SUM(D16:D18)</f>
        <v>2000000</v>
      </c>
      <c r="E22" s="3">
        <f>SUM(E16:E18)</f>
        <v>1997487</v>
      </c>
      <c r="F22" s="64">
        <f>E22/D22*100</f>
        <v>99.874350000000007</v>
      </c>
      <c r="G22" s="3">
        <f>SUM(G16:G18)</f>
        <v>2000000</v>
      </c>
      <c r="H22" s="3">
        <f>SUM(H16:H18)</f>
        <v>1797524.05</v>
      </c>
      <c r="I22" s="64">
        <f>H22/G22*100</f>
        <v>89.876202500000005</v>
      </c>
      <c r="J22" s="3">
        <f>SUM(J16:J18)</f>
        <v>1750000</v>
      </c>
      <c r="K22" s="3">
        <f>SUM(K16:K18)</f>
        <v>1731084</v>
      </c>
      <c r="L22" s="54">
        <f>K22/M22*100</f>
        <v>98.919085714285714</v>
      </c>
      <c r="M22" s="3">
        <f>SUM(M16:M18)</f>
        <v>1750000</v>
      </c>
      <c r="N22" s="3">
        <f>SUM(N16:N18)</f>
        <v>2130000</v>
      </c>
      <c r="O22" s="3">
        <f>SUM(O16:O18)</f>
        <v>1994128.5</v>
      </c>
      <c r="P22" s="3">
        <f>SUM(P16:P21)</f>
        <v>600000</v>
      </c>
      <c r="Q22" s="3">
        <f t="shared" ref="Q22:T22" si="3">SUM(Q16:Q21)</f>
        <v>1375897</v>
      </c>
      <c r="R22" s="3">
        <f t="shared" si="3"/>
        <v>1700000</v>
      </c>
      <c r="S22" s="3">
        <f t="shared" si="3"/>
        <v>876139</v>
      </c>
      <c r="T22" s="3">
        <f t="shared" si="3"/>
        <v>2200000</v>
      </c>
      <c r="U22" s="3">
        <f>SUM(U16:U21)</f>
        <v>4100000</v>
      </c>
      <c r="V22" s="3">
        <f t="shared" ref="V22:Y22" si="4">SUM(V16:V21)</f>
        <v>64500</v>
      </c>
      <c r="W22" s="3">
        <f t="shared" si="4"/>
        <v>1200000</v>
      </c>
      <c r="X22" s="3">
        <f t="shared" si="4"/>
        <v>0</v>
      </c>
      <c r="Y22" s="3">
        <f t="shared" si="4"/>
        <v>0</v>
      </c>
      <c r="Z22" s="3">
        <f t="shared" ref="Z22" si="5">SUM(Z16:Z21)</f>
        <v>0</v>
      </c>
    </row>
    <row r="23" spans="1:26" ht="15.75" thickTop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24" t="s">
        <v>93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x14ac:dyDescent="0.25">
      <c r="A25" s="24" t="s">
        <v>183</v>
      </c>
      <c r="B25" s="23"/>
      <c r="C25" s="2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297" t="s">
        <v>12</v>
      </c>
      <c r="B26" s="298"/>
      <c r="C26" s="48">
        <v>2014</v>
      </c>
      <c r="D26" s="308">
        <v>2015</v>
      </c>
      <c r="E26" s="309"/>
      <c r="F26" s="310"/>
      <c r="G26" s="308">
        <v>2016</v>
      </c>
      <c r="H26" s="309"/>
      <c r="I26" s="310"/>
      <c r="J26" s="253">
        <v>2017</v>
      </c>
      <c r="K26" s="311">
        <v>2017</v>
      </c>
      <c r="L26" s="312"/>
      <c r="M26" s="313"/>
      <c r="N26" s="311">
        <v>2018</v>
      </c>
      <c r="O26" s="313"/>
      <c r="P26" s="272">
        <v>2019</v>
      </c>
      <c r="Q26" s="270">
        <v>2020</v>
      </c>
      <c r="R26" s="301">
        <v>2021</v>
      </c>
      <c r="S26" s="301"/>
      <c r="T26" s="251">
        <v>2022</v>
      </c>
      <c r="U26" s="314">
        <v>2022</v>
      </c>
      <c r="V26" s="315"/>
      <c r="W26" s="314">
        <v>2023</v>
      </c>
      <c r="X26" s="315"/>
      <c r="Y26" s="302" t="s">
        <v>193</v>
      </c>
      <c r="Z26" s="302" t="s">
        <v>181</v>
      </c>
    </row>
    <row r="27" spans="1:26" ht="57" x14ac:dyDescent="0.25">
      <c r="A27" s="299"/>
      <c r="B27" s="300"/>
      <c r="C27" s="46" t="s">
        <v>8</v>
      </c>
      <c r="D27" s="253" t="s">
        <v>7</v>
      </c>
      <c r="E27" s="253" t="s">
        <v>8</v>
      </c>
      <c r="F27" s="252" t="s">
        <v>11</v>
      </c>
      <c r="G27" s="252" t="s">
        <v>10</v>
      </c>
      <c r="H27" s="253" t="s">
        <v>8</v>
      </c>
      <c r="I27" s="252" t="s">
        <v>11</v>
      </c>
      <c r="J27" s="253" t="s">
        <v>7</v>
      </c>
      <c r="K27" s="253" t="s">
        <v>9</v>
      </c>
      <c r="L27" s="252" t="s">
        <v>11</v>
      </c>
      <c r="M27" s="252" t="s">
        <v>10</v>
      </c>
      <c r="N27" s="252" t="s">
        <v>10</v>
      </c>
      <c r="O27" s="253" t="s">
        <v>9</v>
      </c>
      <c r="P27" s="253" t="s">
        <v>7</v>
      </c>
      <c r="Q27" s="252" t="s">
        <v>8</v>
      </c>
      <c r="R27" s="44" t="s">
        <v>7</v>
      </c>
      <c r="S27" s="252" t="s">
        <v>8</v>
      </c>
      <c r="T27" s="252" t="s">
        <v>6</v>
      </c>
      <c r="U27" s="44" t="s">
        <v>7</v>
      </c>
      <c r="V27" s="274" t="s">
        <v>8</v>
      </c>
      <c r="W27" s="44" t="s">
        <v>7</v>
      </c>
      <c r="X27" s="274" t="s">
        <v>194</v>
      </c>
      <c r="Y27" s="303"/>
      <c r="Z27" s="303"/>
    </row>
    <row r="28" spans="1:26" ht="29.25" x14ac:dyDescent="0.25">
      <c r="A28" s="21">
        <v>2004</v>
      </c>
      <c r="B28" s="69" t="s">
        <v>184</v>
      </c>
      <c r="C28" s="105">
        <v>8174824</v>
      </c>
      <c r="D28" s="82">
        <v>30000000</v>
      </c>
      <c r="E28" s="82">
        <v>9403700</v>
      </c>
      <c r="F28" s="104">
        <f>E28/D28*100</f>
        <v>31.345666666666666</v>
      </c>
      <c r="G28" s="82">
        <v>30000000</v>
      </c>
      <c r="H28" s="82">
        <v>5291300</v>
      </c>
      <c r="I28" s="104">
        <f>H28/G28*100</f>
        <v>17.637666666666664</v>
      </c>
      <c r="J28" s="82">
        <v>20000000</v>
      </c>
      <c r="K28" s="101">
        <v>20000000</v>
      </c>
      <c r="L28" s="101">
        <f>K28/M28*100</f>
        <v>100</v>
      </c>
      <c r="M28" s="82">
        <v>20000000</v>
      </c>
      <c r="N28" s="61"/>
      <c r="O28" s="61"/>
      <c r="P28" s="61">
        <v>30000000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/>
      <c r="W28" s="61">
        <v>100000000</v>
      </c>
      <c r="X28" s="61"/>
      <c r="Y28" s="61"/>
      <c r="Z28" s="153"/>
    </row>
    <row r="29" spans="1:26" ht="16.5" thickBot="1" x14ac:dyDescent="0.3">
      <c r="A29" s="6" t="s">
        <v>0</v>
      </c>
      <c r="B29" s="6"/>
      <c r="C29" s="3">
        <f>SUM(C28:C28)</f>
        <v>8174824</v>
      </c>
      <c r="D29" s="3">
        <f>SUM(D28:D28)</f>
        <v>30000000</v>
      </c>
      <c r="E29" s="3">
        <f>SUM(E28:E28)</f>
        <v>9403700</v>
      </c>
      <c r="F29" s="103">
        <f>E29/D29*100</f>
        <v>31.345666666666666</v>
      </c>
      <c r="G29" s="3">
        <f>SUM(G28:G28)</f>
        <v>30000000</v>
      </c>
      <c r="H29" s="3">
        <f>SUM(H28:H28)</f>
        <v>5291300</v>
      </c>
      <c r="I29" s="102">
        <f>H29/G29*100</f>
        <v>17.637666666666664</v>
      </c>
      <c r="J29" s="3">
        <f>SUM(J28:J28)</f>
        <v>20000000</v>
      </c>
      <c r="K29" s="3">
        <f>SUM(K28)</f>
        <v>20000000</v>
      </c>
      <c r="L29" s="101">
        <f>K29/M29*100</f>
        <v>100</v>
      </c>
      <c r="M29" s="3">
        <f>SUM(M28:M28)</f>
        <v>20000000</v>
      </c>
      <c r="N29" s="3">
        <f>SUM(N28:N28)</f>
        <v>0</v>
      </c>
      <c r="O29" s="3"/>
      <c r="P29" s="3">
        <f t="shared" ref="P29:Z29" si="6">SUM(P28:P28)</f>
        <v>30000000</v>
      </c>
      <c r="Q29" s="3">
        <f t="shared" si="6"/>
        <v>0</v>
      </c>
      <c r="R29" s="3">
        <f t="shared" si="6"/>
        <v>0</v>
      </c>
      <c r="S29" s="3">
        <f t="shared" si="6"/>
        <v>0</v>
      </c>
      <c r="T29" s="3">
        <f t="shared" si="6"/>
        <v>0</v>
      </c>
      <c r="U29" s="3">
        <f t="shared" si="6"/>
        <v>0</v>
      </c>
      <c r="V29" s="3">
        <f t="shared" si="6"/>
        <v>0</v>
      </c>
      <c r="W29" s="3">
        <f t="shared" si="6"/>
        <v>100000000</v>
      </c>
      <c r="X29" s="3">
        <f t="shared" si="6"/>
        <v>0</v>
      </c>
      <c r="Y29" s="3">
        <f t="shared" si="6"/>
        <v>0</v>
      </c>
      <c r="Z29" s="3">
        <f t="shared" si="6"/>
        <v>0</v>
      </c>
    </row>
    <row r="30" spans="1:26" ht="16.5" thickTop="1" x14ac:dyDescent="0.25">
      <c r="A30" s="37"/>
      <c r="E30" s="31"/>
      <c r="F30" s="31"/>
      <c r="G30" s="31"/>
      <c r="H30" s="31"/>
      <c r="I30" s="31"/>
      <c r="J30" s="31"/>
      <c r="K30" s="34"/>
      <c r="L30" s="34"/>
      <c r="M30" s="31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26"/>
    </row>
    <row r="31" spans="1:26" x14ac:dyDescent="0.25">
      <c r="A31" s="24" t="s">
        <v>93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x14ac:dyDescent="0.25">
      <c r="A32" s="24" t="s">
        <v>92</v>
      </c>
      <c r="B32" s="23"/>
      <c r="C32" s="2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97" t="s">
        <v>12</v>
      </c>
      <c r="B33" s="298"/>
      <c r="C33" s="48">
        <v>2014</v>
      </c>
      <c r="D33" s="308">
        <v>2015</v>
      </c>
      <c r="E33" s="309"/>
      <c r="F33" s="310"/>
      <c r="G33" s="308">
        <v>2016</v>
      </c>
      <c r="H33" s="309"/>
      <c r="I33" s="310"/>
      <c r="J33" s="45">
        <v>2017</v>
      </c>
      <c r="K33" s="311">
        <v>2017</v>
      </c>
      <c r="L33" s="312"/>
      <c r="M33" s="313"/>
      <c r="N33" s="311">
        <v>2018</v>
      </c>
      <c r="O33" s="313"/>
      <c r="P33" s="272">
        <v>2019</v>
      </c>
      <c r="Q33" s="270">
        <v>2020</v>
      </c>
      <c r="R33" s="301">
        <v>2021</v>
      </c>
      <c r="S33" s="301"/>
      <c r="T33" s="47">
        <v>2022</v>
      </c>
      <c r="U33" s="314">
        <v>2022</v>
      </c>
      <c r="V33" s="315"/>
      <c r="W33" s="314">
        <v>2023</v>
      </c>
      <c r="X33" s="315"/>
      <c r="Y33" s="302" t="s">
        <v>193</v>
      </c>
      <c r="Z33" s="302" t="s">
        <v>181</v>
      </c>
    </row>
    <row r="34" spans="1:26" ht="52.5" customHeight="1" x14ac:dyDescent="0.25">
      <c r="A34" s="299"/>
      <c r="B34" s="300"/>
      <c r="C34" s="46" t="s">
        <v>8</v>
      </c>
      <c r="D34" s="45" t="s">
        <v>7</v>
      </c>
      <c r="E34" s="45" t="s">
        <v>8</v>
      </c>
      <c r="F34" s="43" t="s">
        <v>11</v>
      </c>
      <c r="G34" s="43" t="s">
        <v>10</v>
      </c>
      <c r="H34" s="45" t="s">
        <v>8</v>
      </c>
      <c r="I34" s="43" t="s">
        <v>11</v>
      </c>
      <c r="J34" s="45" t="s">
        <v>7</v>
      </c>
      <c r="K34" s="45" t="s">
        <v>9</v>
      </c>
      <c r="L34" s="43" t="s">
        <v>11</v>
      </c>
      <c r="M34" s="43" t="s">
        <v>10</v>
      </c>
      <c r="N34" s="43" t="s">
        <v>10</v>
      </c>
      <c r="O34" s="45" t="s">
        <v>9</v>
      </c>
      <c r="P34" s="45" t="s">
        <v>7</v>
      </c>
      <c r="Q34" s="43" t="s">
        <v>8</v>
      </c>
      <c r="R34" s="44" t="s">
        <v>7</v>
      </c>
      <c r="S34" s="219" t="s">
        <v>8</v>
      </c>
      <c r="T34" s="43" t="s">
        <v>6</v>
      </c>
      <c r="U34" s="44" t="s">
        <v>7</v>
      </c>
      <c r="V34" s="274" t="s">
        <v>8</v>
      </c>
      <c r="W34" s="44" t="s">
        <v>7</v>
      </c>
      <c r="X34" s="274" t="s">
        <v>194</v>
      </c>
      <c r="Y34" s="303"/>
      <c r="Z34" s="303"/>
    </row>
    <row r="35" spans="1:26" x14ac:dyDescent="0.25">
      <c r="A35" s="21">
        <v>2201</v>
      </c>
      <c r="B35" s="69" t="s">
        <v>131</v>
      </c>
      <c r="C35" s="105">
        <v>8174824</v>
      </c>
      <c r="D35" s="82">
        <v>30000000</v>
      </c>
      <c r="E35" s="82">
        <v>9403700</v>
      </c>
      <c r="F35" s="104">
        <f>E35/D35*100</f>
        <v>31.345666666666666</v>
      </c>
      <c r="G35" s="82">
        <v>30000000</v>
      </c>
      <c r="H35" s="82">
        <v>5291300</v>
      </c>
      <c r="I35" s="104">
        <f>H35/G35*100</f>
        <v>17.637666666666664</v>
      </c>
      <c r="J35" s="82">
        <v>20000000</v>
      </c>
      <c r="K35" s="101">
        <v>20000000</v>
      </c>
      <c r="L35" s="101">
        <f>K35/M35*100</f>
        <v>100</v>
      </c>
      <c r="M35" s="82">
        <v>20000000</v>
      </c>
      <c r="N35" s="61"/>
      <c r="O35" s="61"/>
      <c r="P35" s="61">
        <v>30000000</v>
      </c>
      <c r="Q35" s="61">
        <v>0</v>
      </c>
      <c r="R35" s="61">
        <v>10000000</v>
      </c>
      <c r="S35" s="61">
        <v>7325058.0499999998</v>
      </c>
      <c r="T35" s="61">
        <v>50000000</v>
      </c>
      <c r="U35" s="61">
        <v>10000000</v>
      </c>
      <c r="V35" s="61">
        <v>0</v>
      </c>
      <c r="W35" s="61">
        <v>0</v>
      </c>
      <c r="X35" s="61"/>
      <c r="Y35" s="61"/>
      <c r="Z35" s="61">
        <v>0</v>
      </c>
    </row>
    <row r="36" spans="1:26" ht="16.5" thickBot="1" x14ac:dyDescent="0.3">
      <c r="A36" s="6" t="s">
        <v>0</v>
      </c>
      <c r="B36" s="6"/>
      <c r="C36" s="3">
        <f>SUM(C35:C35)</f>
        <v>8174824</v>
      </c>
      <c r="D36" s="3">
        <f>SUM(D35:D35)</f>
        <v>30000000</v>
      </c>
      <c r="E36" s="3">
        <f>SUM(E35:E35)</f>
        <v>9403700</v>
      </c>
      <c r="F36" s="103">
        <f>E36/D36*100</f>
        <v>31.345666666666666</v>
      </c>
      <c r="G36" s="3">
        <f>SUM(G35:G35)</f>
        <v>30000000</v>
      </c>
      <c r="H36" s="3">
        <f>SUM(H35:H35)</f>
        <v>5291300</v>
      </c>
      <c r="I36" s="102">
        <f>H36/G36*100</f>
        <v>17.637666666666664</v>
      </c>
      <c r="J36" s="3">
        <f>SUM(J35:J35)</f>
        <v>20000000</v>
      </c>
      <c r="K36" s="3">
        <f>SUM(K35)</f>
        <v>20000000</v>
      </c>
      <c r="L36" s="101">
        <f>K36/M36*100</f>
        <v>100</v>
      </c>
      <c r="M36" s="3">
        <f>SUM(M35:M35)</f>
        <v>20000000</v>
      </c>
      <c r="N36" s="3">
        <f>SUM(N35:N35)</f>
        <v>0</v>
      </c>
      <c r="O36" s="3"/>
      <c r="P36" s="3">
        <f t="shared" ref="P36:Z36" si="7">SUM(P35:P35)</f>
        <v>30000000</v>
      </c>
      <c r="Q36" s="3">
        <f t="shared" si="7"/>
        <v>0</v>
      </c>
      <c r="R36" s="3">
        <f t="shared" si="7"/>
        <v>10000000</v>
      </c>
      <c r="S36" s="3">
        <f t="shared" si="7"/>
        <v>7325058.0499999998</v>
      </c>
      <c r="T36" s="3">
        <f t="shared" si="7"/>
        <v>50000000</v>
      </c>
      <c r="U36" s="3">
        <f t="shared" si="7"/>
        <v>10000000</v>
      </c>
      <c r="V36" s="3">
        <f t="shared" si="7"/>
        <v>0</v>
      </c>
      <c r="W36" s="3">
        <f t="shared" si="7"/>
        <v>0</v>
      </c>
      <c r="X36" s="3">
        <f t="shared" si="7"/>
        <v>0</v>
      </c>
      <c r="Y36" s="3">
        <f t="shared" si="7"/>
        <v>0</v>
      </c>
      <c r="Z36" s="3">
        <f t="shared" si="7"/>
        <v>0</v>
      </c>
    </row>
    <row r="37" spans="1:26" ht="16.5" thickTop="1" x14ac:dyDescent="0.25">
      <c r="A37" s="37"/>
      <c r="E37" s="31"/>
      <c r="F37" s="31"/>
      <c r="G37" s="31"/>
      <c r="H37" s="31"/>
      <c r="I37" s="31"/>
      <c r="J37" s="31"/>
      <c r="K37" s="34"/>
      <c r="L37" s="34"/>
      <c r="M37" s="31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26"/>
    </row>
    <row r="38" spans="1:26" ht="16.5" thickBot="1" x14ac:dyDescent="0.3">
      <c r="A38" s="25"/>
      <c r="B38" s="40" t="s">
        <v>156</v>
      </c>
      <c r="C38" s="32"/>
      <c r="D38" s="25"/>
      <c r="E38" s="31"/>
      <c r="F38" s="31"/>
      <c r="G38" s="31"/>
      <c r="H38" s="31"/>
      <c r="I38" s="30"/>
      <c r="J38" s="30"/>
      <c r="K38" s="29"/>
      <c r="L38" s="29"/>
      <c r="M38" s="30"/>
      <c r="N38" s="29"/>
      <c r="O38" s="29"/>
      <c r="P38" s="29"/>
      <c r="Q38" s="29"/>
      <c r="R38" s="187">
        <f>R10+R22+R29+R36</f>
        <v>14200000</v>
      </c>
      <c r="S38" s="187">
        <f>S10+S22+S29+S36</f>
        <v>8609197.0500000007</v>
      </c>
      <c r="T38" s="187">
        <f t="shared" ref="T38:Y38" si="8">T10+T22+T29+T36</f>
        <v>54700000</v>
      </c>
      <c r="U38" s="187">
        <f t="shared" si="8"/>
        <v>15600000</v>
      </c>
      <c r="V38" s="187">
        <f t="shared" si="8"/>
        <v>64500</v>
      </c>
      <c r="W38" s="187">
        <f t="shared" si="8"/>
        <v>102200000</v>
      </c>
      <c r="X38" s="187">
        <f t="shared" si="8"/>
        <v>0</v>
      </c>
      <c r="Y38" s="187">
        <f t="shared" si="8"/>
        <v>0</v>
      </c>
      <c r="Z38" s="187">
        <f>Z10+Z22+Z29+Z36</f>
        <v>0</v>
      </c>
    </row>
    <row r="39" spans="1:26" ht="15.75" thickTop="1" x14ac:dyDescent="0.25"/>
    <row r="40" spans="1:26" ht="15.75" x14ac:dyDescent="0.25">
      <c r="C40" s="28" t="s">
        <v>177</v>
      </c>
      <c r="D40" s="28" t="s">
        <v>177</v>
      </c>
      <c r="T40" s="211" t="s">
        <v>158</v>
      </c>
    </row>
    <row r="41" spans="1:26" ht="9" customHeight="1" x14ac:dyDescent="0.25">
      <c r="T41" s="34" t="s">
        <v>160</v>
      </c>
    </row>
    <row r="42" spans="1:26" x14ac:dyDescent="0.25">
      <c r="B42" s="28" t="s">
        <v>177</v>
      </c>
    </row>
    <row r="43" spans="1:26" ht="23.25" customHeight="1" x14ac:dyDescent="0.25">
      <c r="B43" s="28" t="s">
        <v>124</v>
      </c>
      <c r="S43" s="34" t="s">
        <v>202</v>
      </c>
      <c r="X43" s="294"/>
    </row>
  </sheetData>
  <mergeCells count="41">
    <mergeCell ref="N26:O26"/>
    <mergeCell ref="Z26:Z27"/>
    <mergeCell ref="R26:S26"/>
    <mergeCell ref="U26:V26"/>
    <mergeCell ref="Y26:Y27"/>
    <mergeCell ref="A1:Z1"/>
    <mergeCell ref="Z33:Z34"/>
    <mergeCell ref="Z14:Z15"/>
    <mergeCell ref="A33:B34"/>
    <mergeCell ref="D33:F33"/>
    <mergeCell ref="G33:I33"/>
    <mergeCell ref="K33:M33"/>
    <mergeCell ref="N33:O33"/>
    <mergeCell ref="R33:S33"/>
    <mergeCell ref="Z5:Z6"/>
    <mergeCell ref="R14:S14"/>
    <mergeCell ref="A5:B6"/>
    <mergeCell ref="A26:B27"/>
    <mergeCell ref="D26:F26"/>
    <mergeCell ref="G26:I26"/>
    <mergeCell ref="K26:M26"/>
    <mergeCell ref="R5:S5"/>
    <mergeCell ref="A14:B15"/>
    <mergeCell ref="D14:F14"/>
    <mergeCell ref="G14:I14"/>
    <mergeCell ref="K14:M14"/>
    <mergeCell ref="N14:O14"/>
    <mergeCell ref="D5:F5"/>
    <mergeCell ref="G5:I5"/>
    <mergeCell ref="K5:M5"/>
    <mergeCell ref="N5:O5"/>
    <mergeCell ref="U5:V5"/>
    <mergeCell ref="U14:V14"/>
    <mergeCell ref="Y5:Y6"/>
    <mergeCell ref="Y14:Y15"/>
    <mergeCell ref="U33:V33"/>
    <mergeCell ref="Y33:Y34"/>
    <mergeCell ref="W5:X5"/>
    <mergeCell ref="W14:X14"/>
    <mergeCell ref="W26:X26"/>
    <mergeCell ref="W33:X33"/>
  </mergeCells>
  <pageMargins left="0.59055118110236227" right="0.19685039370078741" top="0.31496062992125984" bottom="0.23622047244094491" header="0.31496062992125984" footer="0.31496062992125984"/>
  <pageSetup paperSize="9" scale="85" orientation="landscape" r:id="rId1"/>
  <rowBreaks count="1" manualBreakCount="1">
    <brk id="30" max="2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S17" sqref="S17"/>
    </sheetView>
  </sheetViews>
  <sheetFormatPr defaultColWidth="9.140625" defaultRowHeight="15" x14ac:dyDescent="0.25"/>
  <cols>
    <col min="1" max="1" width="9.140625" style="52"/>
    <col min="2" max="2" width="26.28515625" style="52" customWidth="1"/>
    <col min="3" max="15" width="0" style="52" hidden="1" customWidth="1"/>
    <col min="16" max="16" width="14.140625" style="52" hidden="1" customWidth="1"/>
    <col min="17" max="17" width="14.42578125" style="139" customWidth="1"/>
    <col min="18" max="18" width="13.42578125" style="52" customWidth="1"/>
    <col min="19" max="19" width="13.5703125" style="52" customWidth="1"/>
    <col min="20" max="20" width="14.85546875" style="52" hidden="1" customWidth="1"/>
    <col min="21" max="21" width="16.28515625" style="52" customWidth="1"/>
    <col min="22" max="24" width="13.7109375" style="52" customWidth="1"/>
    <col min="25" max="25" width="14.42578125" style="52" customWidth="1"/>
    <col min="26" max="26" width="15.2851562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91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90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7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132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6" ht="49.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138" t="s">
        <v>8</v>
      </c>
      <c r="R6" s="44" t="s">
        <v>7</v>
      </c>
      <c r="S6" s="220" t="s">
        <v>8</v>
      </c>
      <c r="T6" s="43" t="s">
        <v>6</v>
      </c>
      <c r="U6" s="44" t="s">
        <v>7</v>
      </c>
      <c r="V6" s="220" t="s">
        <v>8</v>
      </c>
      <c r="W6" s="44" t="s">
        <v>7</v>
      </c>
      <c r="X6" s="274" t="s">
        <v>194</v>
      </c>
      <c r="Y6" s="303"/>
      <c r="Z6" s="303"/>
    </row>
    <row r="7" spans="1:26" x14ac:dyDescent="0.25">
      <c r="A7" s="100">
        <v>2001</v>
      </c>
      <c r="B7" s="14" t="s">
        <v>5</v>
      </c>
      <c r="C7" s="65">
        <v>551785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>
        <v>1000000</v>
      </c>
      <c r="Q7" s="54">
        <v>1356678.58</v>
      </c>
      <c r="R7" s="54">
        <v>2000000</v>
      </c>
      <c r="S7" s="54">
        <v>1750827.89</v>
      </c>
      <c r="T7" s="54">
        <v>4000000</v>
      </c>
      <c r="U7" s="54">
        <v>2000000</v>
      </c>
      <c r="V7" s="54">
        <v>0</v>
      </c>
      <c r="W7" s="54">
        <v>0</v>
      </c>
      <c r="X7" s="54"/>
      <c r="Y7" s="54"/>
      <c r="Z7" s="56"/>
    </row>
    <row r="8" spans="1:26" x14ac:dyDescent="0.25">
      <c r="A8" s="21">
        <v>2102</v>
      </c>
      <c r="B8" s="18" t="s">
        <v>4</v>
      </c>
      <c r="C8" s="19">
        <v>404065</v>
      </c>
      <c r="D8" s="4">
        <v>1790000</v>
      </c>
      <c r="E8" s="4">
        <v>1782828</v>
      </c>
      <c r="F8" s="4">
        <f>E8/D8*100</f>
        <v>99.599329608938547</v>
      </c>
      <c r="G8" s="4">
        <v>500000</v>
      </c>
      <c r="H8" s="4">
        <v>499800</v>
      </c>
      <c r="I8" s="4">
        <f>H8/G8*100</f>
        <v>99.960000000000008</v>
      </c>
      <c r="J8" s="4">
        <v>1000000</v>
      </c>
      <c r="K8" s="4">
        <v>999497</v>
      </c>
      <c r="L8" s="4">
        <f>K8/M8*100</f>
        <v>99.949699999999993</v>
      </c>
      <c r="M8" s="4">
        <v>1000000</v>
      </c>
      <c r="N8" s="4">
        <v>1000000</v>
      </c>
      <c r="O8" s="4">
        <v>997766</v>
      </c>
      <c r="P8" s="54">
        <v>500000</v>
      </c>
      <c r="Q8" s="54">
        <v>1179740</v>
      </c>
      <c r="R8" s="54">
        <v>2000000</v>
      </c>
      <c r="S8" s="54">
        <v>2097664.2000000002</v>
      </c>
      <c r="T8" s="54">
        <v>4000000</v>
      </c>
      <c r="U8" s="54">
        <v>2000000</v>
      </c>
      <c r="V8" s="54">
        <v>251976.8</v>
      </c>
      <c r="W8" s="54">
        <v>1000000</v>
      </c>
      <c r="X8" s="54"/>
      <c r="Y8" s="54"/>
      <c r="Z8" s="56"/>
    </row>
    <row r="9" spans="1:26" x14ac:dyDescent="0.25">
      <c r="A9" s="21">
        <v>2103</v>
      </c>
      <c r="B9" s="14" t="s">
        <v>3</v>
      </c>
      <c r="C9" s="15"/>
      <c r="D9" s="9"/>
      <c r="E9" s="9"/>
      <c r="F9" s="9"/>
      <c r="G9" s="9"/>
      <c r="H9" s="9"/>
      <c r="I9" s="9"/>
      <c r="J9" s="9"/>
      <c r="K9" s="9"/>
      <c r="L9" s="4"/>
      <c r="M9" s="9"/>
      <c r="N9" s="9"/>
      <c r="O9" s="9"/>
      <c r="P9" s="41"/>
      <c r="Q9" s="41"/>
      <c r="R9" s="41">
        <v>500000</v>
      </c>
      <c r="S9" s="54">
        <v>699200</v>
      </c>
      <c r="T9" s="41">
        <v>1000000</v>
      </c>
      <c r="U9" s="41">
        <v>700000</v>
      </c>
      <c r="V9" s="41">
        <v>1260900</v>
      </c>
      <c r="W9" s="41">
        <v>1000000</v>
      </c>
      <c r="X9" s="41"/>
      <c r="Y9" s="41"/>
      <c r="Z9" s="56"/>
    </row>
    <row r="10" spans="1:26" x14ac:dyDescent="0.25">
      <c r="A10" s="21">
        <v>2106</v>
      </c>
      <c r="B10" s="99" t="s">
        <v>2</v>
      </c>
      <c r="C10" s="15"/>
      <c r="D10" s="9"/>
      <c r="E10" s="9"/>
      <c r="F10" s="9"/>
      <c r="G10" s="9"/>
      <c r="H10" s="9"/>
      <c r="I10" s="9"/>
      <c r="J10" s="9"/>
      <c r="K10" s="9"/>
      <c r="L10" s="4"/>
      <c r="M10" s="9"/>
      <c r="N10" s="9"/>
      <c r="O10" s="9"/>
      <c r="P10" s="41"/>
      <c r="Q10" s="41"/>
      <c r="R10" s="41">
        <v>500000</v>
      </c>
      <c r="S10" s="54">
        <v>280000</v>
      </c>
      <c r="T10" s="41">
        <v>1000000</v>
      </c>
      <c r="U10" s="41">
        <v>500000</v>
      </c>
      <c r="V10" s="41">
        <v>0</v>
      </c>
      <c r="W10" s="41">
        <v>500000</v>
      </c>
      <c r="X10" s="41"/>
      <c r="Y10" s="41"/>
      <c r="Z10" s="56"/>
    </row>
    <row r="11" spans="1:26" x14ac:dyDescent="0.25">
      <c r="A11" s="21">
        <v>2401</v>
      </c>
      <c r="B11" s="99" t="s">
        <v>179</v>
      </c>
      <c r="C11" s="15"/>
      <c r="D11" s="9"/>
      <c r="E11" s="9"/>
      <c r="F11" s="9"/>
      <c r="G11" s="9"/>
      <c r="H11" s="9"/>
      <c r="I11" s="9"/>
      <c r="J11" s="9"/>
      <c r="K11" s="9"/>
      <c r="L11" s="4"/>
      <c r="M11" s="9"/>
      <c r="N11" s="9"/>
      <c r="O11" s="9"/>
      <c r="P11" s="41"/>
      <c r="Q11" s="41"/>
      <c r="R11" s="41"/>
      <c r="S11" s="41"/>
      <c r="T11" s="41"/>
      <c r="U11" s="41"/>
      <c r="V11" s="41"/>
      <c r="W11" s="41">
        <v>300000</v>
      </c>
      <c r="X11" s="41"/>
      <c r="Y11" s="41"/>
      <c r="Z11" s="56"/>
    </row>
    <row r="12" spans="1:26" ht="16.5" thickBot="1" x14ac:dyDescent="0.3">
      <c r="A12" s="319" t="s">
        <v>0</v>
      </c>
      <c r="B12" s="319"/>
      <c r="C12" s="3">
        <f>SUM(C8:C8)</f>
        <v>404065</v>
      </c>
      <c r="D12" s="3">
        <f>SUM(D8:D8)</f>
        <v>1790000</v>
      </c>
      <c r="E12" s="3">
        <f>SUM(E8:E8)</f>
        <v>1782828</v>
      </c>
      <c r="F12" s="3">
        <f>E12/D12*100</f>
        <v>99.599329608938547</v>
      </c>
      <c r="G12" s="3">
        <f>SUM(G8:G8)</f>
        <v>500000</v>
      </c>
      <c r="H12" s="3">
        <f>SUM(H8:H8)</f>
        <v>499800</v>
      </c>
      <c r="I12" s="3">
        <f>H12/G12*100</f>
        <v>99.960000000000008</v>
      </c>
      <c r="J12" s="3">
        <f>SUM(J8:J8)</f>
        <v>1000000</v>
      </c>
      <c r="K12" s="3">
        <f>SUM(K8:K8)</f>
        <v>999497</v>
      </c>
      <c r="L12" s="4">
        <f>K12/M12*100</f>
        <v>99.949699999999993</v>
      </c>
      <c r="M12" s="3">
        <f>SUM(M8:M8)</f>
        <v>1000000</v>
      </c>
      <c r="N12" s="3">
        <f>SUM(N8:N8)</f>
        <v>1000000</v>
      </c>
      <c r="O12" s="3">
        <f>SUM(O8:O8)</f>
        <v>997766</v>
      </c>
      <c r="P12" s="3">
        <f>SUM(P7:P10)</f>
        <v>1500000</v>
      </c>
      <c r="Q12" s="3">
        <f t="shared" ref="Q12:Z12" si="0">SUM(Q7:Q11)</f>
        <v>2536418.58</v>
      </c>
      <c r="R12" s="3">
        <f t="shared" si="0"/>
        <v>5000000</v>
      </c>
      <c r="S12" s="3">
        <f t="shared" si="0"/>
        <v>4827692.09</v>
      </c>
      <c r="T12" s="3">
        <f t="shared" si="0"/>
        <v>10000000</v>
      </c>
      <c r="U12" s="3">
        <f t="shared" si="0"/>
        <v>5200000</v>
      </c>
      <c r="V12" s="3">
        <f t="shared" si="0"/>
        <v>1512876.8</v>
      </c>
      <c r="W12" s="3">
        <f t="shared" si="0"/>
        <v>2800000</v>
      </c>
      <c r="X12" s="3">
        <f t="shared" si="0"/>
        <v>0</v>
      </c>
      <c r="Y12" s="3">
        <f t="shared" si="0"/>
        <v>0</v>
      </c>
      <c r="Z12" s="3">
        <f t="shared" si="0"/>
        <v>0</v>
      </c>
    </row>
    <row r="13" spans="1:26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317"/>
      <c r="C14" s="317"/>
      <c r="D14" s="3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24"/>
      <c r="C15" s="33"/>
      <c r="D15" s="3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  <c r="Z15" s="1"/>
    </row>
    <row r="16" spans="1:26" ht="15.75" x14ac:dyDescent="0.25">
      <c r="A16" s="1"/>
      <c r="B16" s="28" t="s">
        <v>177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  <c r="T16" s="211"/>
      <c r="Z16" s="1"/>
    </row>
    <row r="17" spans="1:26" ht="28.5" customHeight="1" x14ac:dyDescent="0.25">
      <c r="A17" s="1"/>
      <c r="B17" s="28" t="s">
        <v>124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1"/>
      <c r="S17" s="293" t="s">
        <v>202</v>
      </c>
      <c r="T17" s="211"/>
      <c r="Z17" s="1"/>
    </row>
    <row r="18" spans="1:26" x14ac:dyDescent="0.25">
      <c r="T18" s="34"/>
    </row>
  </sheetData>
  <mergeCells count="13">
    <mergeCell ref="A1:Z1"/>
    <mergeCell ref="R5:S5"/>
    <mergeCell ref="Z5:Z6"/>
    <mergeCell ref="B14:D14"/>
    <mergeCell ref="A5:B6"/>
    <mergeCell ref="D5:F5"/>
    <mergeCell ref="G5:I5"/>
    <mergeCell ref="K5:M5"/>
    <mergeCell ref="N5:O5"/>
    <mergeCell ref="A12:B12"/>
    <mergeCell ref="U5:V5"/>
    <mergeCell ref="Y5:Y6"/>
    <mergeCell ref="W5:X5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S17" sqref="S17"/>
    </sheetView>
  </sheetViews>
  <sheetFormatPr defaultRowHeight="15" x14ac:dyDescent="0.25"/>
  <cols>
    <col min="2" max="2" width="25.140625" customWidth="1"/>
    <col min="3" max="15" width="0" hidden="1" customWidth="1"/>
    <col min="16" max="16" width="14.42578125" hidden="1" customWidth="1"/>
    <col min="17" max="17" width="14.85546875" bestFit="1" customWidth="1"/>
    <col min="18" max="18" width="15.28515625" bestFit="1" customWidth="1"/>
    <col min="19" max="19" width="14.85546875" bestFit="1" customWidth="1"/>
    <col min="20" max="20" width="14.42578125" hidden="1" customWidth="1"/>
    <col min="21" max="21" width="14.5703125" customWidth="1"/>
    <col min="22" max="22" width="15.140625" customWidth="1"/>
    <col min="23" max="23" width="14.85546875" customWidth="1"/>
    <col min="24" max="24" width="13.85546875" customWidth="1"/>
    <col min="25" max="25" width="13.42578125" customWidth="1"/>
    <col min="26" max="26" width="14.5703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89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1">
        <v>2019</v>
      </c>
      <c r="Q5" s="275">
        <v>2020</v>
      </c>
      <c r="R5" s="316">
        <v>2021</v>
      </c>
      <c r="S5" s="316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6" ht="49.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160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4" t="s">
        <v>5</v>
      </c>
      <c r="C7" s="19"/>
      <c r="D7" s="4">
        <v>7500000</v>
      </c>
      <c r="E7" s="4">
        <v>990588</v>
      </c>
      <c r="F7" s="4">
        <f>E7/D7*100</f>
        <v>13.207840000000001</v>
      </c>
      <c r="G7" s="4">
        <v>7500000</v>
      </c>
      <c r="H7" s="4">
        <v>5770752.8099999996</v>
      </c>
      <c r="I7" s="4">
        <f>H7/G7*100</f>
        <v>76.943370799999997</v>
      </c>
      <c r="J7" s="4">
        <v>10000000</v>
      </c>
      <c r="K7" s="4">
        <v>3684883</v>
      </c>
      <c r="L7" s="4">
        <f>K7/M7*100</f>
        <v>36.84883</v>
      </c>
      <c r="M7" s="4">
        <v>10000000</v>
      </c>
      <c r="N7" s="4">
        <v>13000000</v>
      </c>
      <c r="O7" s="4">
        <v>8140630.6299999999</v>
      </c>
      <c r="P7" s="54">
        <v>1000000</v>
      </c>
      <c r="Q7" s="164">
        <v>1765690.66</v>
      </c>
      <c r="R7" s="54">
        <v>20000000</v>
      </c>
      <c r="S7" s="54">
        <v>17085665.620000001</v>
      </c>
      <c r="T7" s="54">
        <v>70000000</v>
      </c>
      <c r="U7" s="54">
        <v>20000000</v>
      </c>
      <c r="V7" s="54">
        <v>14711743.859999999</v>
      </c>
      <c r="W7" s="54">
        <v>0</v>
      </c>
      <c r="X7" s="54"/>
      <c r="Y7" s="54"/>
      <c r="Z7" s="153"/>
    </row>
    <row r="8" spans="1:26" x14ac:dyDescent="0.25">
      <c r="A8" s="21">
        <v>2003</v>
      </c>
      <c r="B8" s="18" t="s">
        <v>19</v>
      </c>
      <c r="C8" s="19">
        <v>474790</v>
      </c>
      <c r="D8" s="4">
        <v>2000000</v>
      </c>
      <c r="E8" s="4"/>
      <c r="F8" s="4">
        <f>E8/D8*100</f>
        <v>0</v>
      </c>
      <c r="G8" s="4">
        <v>2000000</v>
      </c>
      <c r="H8" s="4">
        <v>0</v>
      </c>
      <c r="I8" s="4">
        <f>H8/G8*100</f>
        <v>0</v>
      </c>
      <c r="J8" s="4">
        <v>2000000</v>
      </c>
      <c r="K8" s="4"/>
      <c r="L8" s="4">
        <f>K8/M8*100</f>
        <v>0</v>
      </c>
      <c r="M8" s="4">
        <v>2000000</v>
      </c>
      <c r="N8" s="4"/>
      <c r="O8" s="4"/>
      <c r="P8" s="54"/>
      <c r="Q8" s="164">
        <v>0</v>
      </c>
      <c r="R8" s="54">
        <v>0</v>
      </c>
      <c r="S8" s="54"/>
      <c r="T8" s="123">
        <v>0</v>
      </c>
      <c r="U8" s="54"/>
      <c r="V8" s="54"/>
      <c r="W8" s="54"/>
      <c r="X8" s="54"/>
      <c r="Y8" s="54"/>
      <c r="Z8" s="153"/>
    </row>
    <row r="9" spans="1:26" x14ac:dyDescent="0.25">
      <c r="A9" s="21">
        <v>2102</v>
      </c>
      <c r="B9" s="14" t="s">
        <v>4</v>
      </c>
      <c r="C9" s="19">
        <v>488231</v>
      </c>
      <c r="D9" s="4">
        <v>7500000</v>
      </c>
      <c r="E9" s="4">
        <v>7090510</v>
      </c>
      <c r="F9" s="4">
        <f>E9/D9*100</f>
        <v>94.54013333333333</v>
      </c>
      <c r="G9" s="4">
        <v>7500000</v>
      </c>
      <c r="H9" s="4">
        <v>6724345.0700000003</v>
      </c>
      <c r="I9" s="4">
        <f>H9/G9*100</f>
        <v>89.657934266666672</v>
      </c>
      <c r="J9" s="4">
        <v>10000000</v>
      </c>
      <c r="K9" s="4">
        <v>9736794</v>
      </c>
      <c r="L9" s="4">
        <f>K9/M9*100</f>
        <v>97.367940000000004</v>
      </c>
      <c r="M9" s="4">
        <v>10000000</v>
      </c>
      <c r="N9" s="4">
        <v>13000000</v>
      </c>
      <c r="O9" s="4">
        <v>8870952.1799999997</v>
      </c>
      <c r="P9" s="54"/>
      <c r="Q9" s="164">
        <v>14802109.5</v>
      </c>
      <c r="R9" s="54">
        <v>12000000</v>
      </c>
      <c r="S9" s="54">
        <v>32695881.870000001</v>
      </c>
      <c r="T9" s="54">
        <v>25000000</v>
      </c>
      <c r="U9" s="54">
        <v>10000000</v>
      </c>
      <c r="V9" s="54">
        <v>8780591.7599999998</v>
      </c>
      <c r="W9" s="54">
        <v>18000000</v>
      </c>
      <c r="X9" s="54"/>
      <c r="Y9" s="54"/>
      <c r="Z9" s="153"/>
    </row>
    <row r="10" spans="1:26" x14ac:dyDescent="0.25">
      <c r="A10" s="21">
        <v>2103</v>
      </c>
      <c r="B10" s="14" t="s">
        <v>3</v>
      </c>
      <c r="C10" s="19">
        <v>195010</v>
      </c>
      <c r="D10" s="4">
        <v>250000</v>
      </c>
      <c r="E10" s="4">
        <v>216110</v>
      </c>
      <c r="F10" s="4">
        <f>E10/D10*100</f>
        <v>86.444000000000003</v>
      </c>
      <c r="G10" s="4">
        <v>250000</v>
      </c>
      <c r="H10" s="4">
        <v>241451</v>
      </c>
      <c r="I10" s="4">
        <f>H10/G10*100</f>
        <v>96.580399999999997</v>
      </c>
      <c r="J10" s="4">
        <v>10000000</v>
      </c>
      <c r="K10" s="4">
        <v>1765539</v>
      </c>
      <c r="L10" s="4">
        <f>K10/M10*100</f>
        <v>17.655390000000001</v>
      </c>
      <c r="M10" s="4">
        <v>10000000</v>
      </c>
      <c r="N10" s="4">
        <v>13000000</v>
      </c>
      <c r="O10" s="4">
        <v>8596691.5999999996</v>
      </c>
      <c r="P10" s="54">
        <v>1000000</v>
      </c>
      <c r="Q10" s="164">
        <v>3933236.64</v>
      </c>
      <c r="R10" s="54">
        <v>8000000</v>
      </c>
      <c r="S10" s="54">
        <v>23433313.390000001</v>
      </c>
      <c r="T10" s="54">
        <v>30000000</v>
      </c>
      <c r="U10" s="54">
        <v>5000000</v>
      </c>
      <c r="V10" s="54">
        <v>4563030</v>
      </c>
      <c r="W10" s="54">
        <v>20000000</v>
      </c>
      <c r="X10" s="54"/>
      <c r="Y10" s="54"/>
      <c r="Z10" s="153"/>
    </row>
    <row r="11" spans="1:26" x14ac:dyDescent="0.25">
      <c r="A11" s="12">
        <v>2106</v>
      </c>
      <c r="B11" s="8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4"/>
      <c r="M11" s="8"/>
      <c r="N11" s="8"/>
      <c r="O11" s="8"/>
      <c r="P11" s="54"/>
      <c r="Q11" s="164">
        <v>450000</v>
      </c>
      <c r="R11" s="54">
        <v>2000000</v>
      </c>
      <c r="S11" s="54">
        <v>1738208.29</v>
      </c>
      <c r="T11" s="54">
        <v>5000000</v>
      </c>
      <c r="U11" s="54">
        <v>2000000</v>
      </c>
      <c r="V11" s="54">
        <v>347270</v>
      </c>
      <c r="W11" s="54">
        <v>1000000</v>
      </c>
      <c r="X11" s="54"/>
      <c r="Y11" s="54"/>
      <c r="Z11" s="153"/>
    </row>
    <row r="12" spans="1:26" ht="16.5" thickBot="1" x14ac:dyDescent="0.3">
      <c r="A12" s="6" t="s">
        <v>0</v>
      </c>
      <c r="B12" s="6"/>
      <c r="C12" s="3">
        <f>SUM(C7:C10)</f>
        <v>1158031</v>
      </c>
      <c r="D12" s="3">
        <f>SUM(D7:D10)</f>
        <v>17250000</v>
      </c>
      <c r="E12" s="3">
        <f>SUM(E7:E10)</f>
        <v>8297208</v>
      </c>
      <c r="F12" s="5">
        <f>E12/D12*100</f>
        <v>48.099756521739131</v>
      </c>
      <c r="G12" s="3">
        <f>SUM(G7:G10)</f>
        <v>17250000</v>
      </c>
      <c r="H12" s="3">
        <f>SUM(H7:H10)</f>
        <v>12736548.879999999</v>
      </c>
      <c r="I12" s="3">
        <f>H12/G12*100</f>
        <v>73.835065971014487</v>
      </c>
      <c r="J12" s="3">
        <f>SUM(J7:J10)</f>
        <v>32000000</v>
      </c>
      <c r="K12" s="3">
        <f>SUM(K7:K10)</f>
        <v>15187216</v>
      </c>
      <c r="L12" s="4">
        <f>K12/M12*100</f>
        <v>47.460049999999995</v>
      </c>
      <c r="M12" s="3">
        <f>SUM(M7:M10)</f>
        <v>32000000</v>
      </c>
      <c r="N12" s="3">
        <f>SUM(N7:N10)</f>
        <v>39000000</v>
      </c>
      <c r="O12" s="3">
        <f>SUM(O7:O10)</f>
        <v>25608274.409999996</v>
      </c>
      <c r="P12" s="3">
        <f>SUM(P7:P11)</f>
        <v>2000000</v>
      </c>
      <c r="Q12" s="3">
        <f t="shared" ref="Q12:R12" si="0">SUM(Q7:Q11)</f>
        <v>20951036.800000001</v>
      </c>
      <c r="R12" s="3">
        <f t="shared" si="0"/>
        <v>42000000</v>
      </c>
      <c r="S12" s="3">
        <f>SUM(S7:S11)</f>
        <v>74953069.170000002</v>
      </c>
      <c r="T12" s="3">
        <f t="shared" ref="T12:Z12" si="1">SUM(T7:T11)</f>
        <v>130000000</v>
      </c>
      <c r="U12" s="3">
        <f t="shared" si="1"/>
        <v>37000000</v>
      </c>
      <c r="V12" s="3">
        <f t="shared" si="1"/>
        <v>28402635.619999997</v>
      </c>
      <c r="W12" s="3">
        <f t="shared" si="1"/>
        <v>39000000</v>
      </c>
      <c r="X12" s="3">
        <f t="shared" si="1"/>
        <v>0</v>
      </c>
      <c r="Y12" s="3">
        <f t="shared" si="1"/>
        <v>0</v>
      </c>
      <c r="Z12" s="3">
        <f t="shared" si="1"/>
        <v>0</v>
      </c>
    </row>
    <row r="13" spans="1:26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13"/>
      <c r="U15" s="1"/>
      <c r="V15" s="1"/>
      <c r="W15" s="1"/>
      <c r="X15" s="1"/>
      <c r="Y15" s="1"/>
      <c r="Z15" s="1"/>
    </row>
    <row r="16" spans="1:26" x14ac:dyDescent="0.25">
      <c r="A16" s="1"/>
      <c r="B16" s="28" t="s">
        <v>177</v>
      </c>
      <c r="C16" s="28" t="s">
        <v>177</v>
      </c>
      <c r="D16" s="28" t="s">
        <v>177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Z16" s="1"/>
    </row>
    <row r="17" spans="1:26" ht="27.75" customHeight="1" x14ac:dyDescent="0.25">
      <c r="A17" s="1"/>
      <c r="B17" s="28" t="s">
        <v>124</v>
      </c>
      <c r="C17" s="28" t="s">
        <v>124</v>
      </c>
      <c r="D17" s="28" t="s">
        <v>124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93" t="s">
        <v>202</v>
      </c>
      <c r="T17" s="211"/>
      <c r="Z17" s="1"/>
    </row>
    <row r="18" spans="1:26" ht="15.75" x14ac:dyDescent="0.25">
      <c r="A18" s="37"/>
      <c r="E18" s="31"/>
      <c r="F18" s="31"/>
      <c r="G18" s="31"/>
      <c r="H18" s="31"/>
      <c r="I18" s="31"/>
      <c r="J18" s="31"/>
      <c r="K18" s="34"/>
      <c r="L18" s="34"/>
      <c r="M18" s="31"/>
      <c r="N18" s="34"/>
      <c r="O18" s="34"/>
      <c r="P18" s="34"/>
      <c r="Q18" s="34"/>
      <c r="R18" s="34"/>
      <c r="S18" s="34"/>
      <c r="T18" s="211"/>
      <c r="Z18" s="26"/>
    </row>
    <row r="19" spans="1:26" ht="15.75" x14ac:dyDescent="0.25">
      <c r="A19" s="25"/>
      <c r="E19" s="31"/>
      <c r="F19" s="31"/>
      <c r="G19" s="31"/>
      <c r="H19" s="31"/>
      <c r="I19" s="35"/>
      <c r="J19" s="35"/>
      <c r="K19" s="34"/>
      <c r="L19" s="34"/>
      <c r="M19" s="35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6"/>
    </row>
    <row r="20" spans="1:26" ht="18" x14ac:dyDescent="0.25">
      <c r="A20" s="98"/>
      <c r="B20" s="98"/>
      <c r="C20" s="98"/>
      <c r="D20" s="98"/>
      <c r="E20" s="98"/>
      <c r="F20" s="31"/>
      <c r="G20" s="31"/>
      <c r="H20" s="31"/>
      <c r="I20" s="31"/>
      <c r="J20" s="36"/>
      <c r="K20" s="36"/>
      <c r="L20" s="36"/>
      <c r="M20" s="36"/>
      <c r="N20" s="25"/>
      <c r="O20" s="25"/>
      <c r="P20" s="25"/>
      <c r="Q20" s="25"/>
      <c r="R20" s="25"/>
      <c r="S20" s="25"/>
      <c r="T20" s="25"/>
      <c r="U20" s="36"/>
      <c r="V20" s="36"/>
      <c r="W20" s="36"/>
      <c r="X20" s="36"/>
      <c r="Y20" s="36"/>
      <c r="Z20" s="7"/>
    </row>
    <row r="21" spans="1:26" ht="18" x14ac:dyDescent="0.25">
      <c r="A21" s="98"/>
      <c r="B21" s="24"/>
      <c r="C21" s="24"/>
      <c r="D21" s="24"/>
      <c r="E21" s="24"/>
      <c r="F21" s="31"/>
      <c r="G21" s="31"/>
      <c r="H21" s="31"/>
      <c r="I21" s="31"/>
      <c r="J21" s="36"/>
      <c r="K21" s="36"/>
      <c r="L21" s="36"/>
      <c r="M21" s="36"/>
      <c r="N21" s="25"/>
      <c r="O21" s="25"/>
      <c r="P21" s="25"/>
      <c r="Q21" s="25"/>
      <c r="R21" s="25"/>
      <c r="S21" s="25"/>
      <c r="T21" s="25"/>
      <c r="U21" s="36"/>
      <c r="V21" s="36"/>
      <c r="W21" s="36"/>
      <c r="X21" s="36"/>
      <c r="Y21" s="36"/>
      <c r="Z21" s="7"/>
    </row>
    <row r="22" spans="1:26" ht="18" x14ac:dyDescent="0.25">
      <c r="A22" s="98"/>
      <c r="B22" s="24"/>
      <c r="C22" s="24"/>
      <c r="D22" s="24"/>
      <c r="E22" s="24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x14ac:dyDescent="0.25">
      <c r="A23" s="25"/>
      <c r="B23" s="52"/>
      <c r="C23" s="52"/>
      <c r="D23" s="52"/>
      <c r="E23" s="52"/>
      <c r="F23" s="52"/>
      <c r="G23" s="52"/>
      <c r="H23" s="25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0" t="s">
        <v>196</v>
      </c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16" zoomScaleNormal="100" workbookViewId="0">
      <selection activeCell="S30" sqref="S30"/>
    </sheetView>
  </sheetViews>
  <sheetFormatPr defaultColWidth="9.140625" defaultRowHeight="15" x14ac:dyDescent="0.25"/>
  <cols>
    <col min="1" max="1" width="9.140625" style="52"/>
    <col min="2" max="2" width="25.140625" style="52" customWidth="1"/>
    <col min="3" max="15" width="0" style="52" hidden="1" customWidth="1"/>
    <col min="16" max="16" width="14" style="52" hidden="1" customWidth="1"/>
    <col min="17" max="17" width="13.42578125" style="52" customWidth="1"/>
    <col min="18" max="18" width="13.7109375" style="52" customWidth="1"/>
    <col min="19" max="19" width="14.28515625" style="52" customWidth="1"/>
    <col min="20" max="20" width="14.7109375" style="52" hidden="1" customWidth="1"/>
    <col min="21" max="25" width="13.85546875" style="52" customWidth="1"/>
    <col min="26" max="26" width="14.4257812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87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7"/>
    </row>
    <row r="4" spans="1:26" ht="15.75" x14ac:dyDescent="0.25">
      <c r="A4" s="24" t="s">
        <v>86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U5" s="314">
        <v>2022</v>
      </c>
      <c r="V5" s="315"/>
      <c r="W5" s="320">
        <v>2023</v>
      </c>
      <c r="X5" s="321"/>
      <c r="Y5" s="302" t="s">
        <v>193</v>
      </c>
      <c r="Z5" s="302" t="s">
        <v>181</v>
      </c>
    </row>
    <row r="6" spans="1:26" ht="50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4" t="s">
        <v>5</v>
      </c>
      <c r="C7" s="19"/>
      <c r="D7" s="4">
        <v>7500000</v>
      </c>
      <c r="E7" s="4">
        <v>990588</v>
      </c>
      <c r="F7" s="4">
        <f>E7/D7*100</f>
        <v>13.207840000000001</v>
      </c>
      <c r="G7" s="4">
        <v>7500000</v>
      </c>
      <c r="H7" s="4">
        <v>5770752.8099999996</v>
      </c>
      <c r="I7" s="4">
        <f>H7/G7*100</f>
        <v>76.943370799999997</v>
      </c>
      <c r="J7" s="4">
        <v>10000000</v>
      </c>
      <c r="K7" s="4">
        <v>3684883</v>
      </c>
      <c r="L7" s="4">
        <f>K7/M7*100</f>
        <v>36.84883</v>
      </c>
      <c r="M7" s="4">
        <v>10000000</v>
      </c>
      <c r="N7" s="4">
        <v>13000000</v>
      </c>
      <c r="O7" s="4"/>
      <c r="P7" s="54"/>
      <c r="Q7" s="54">
        <v>1619158.23</v>
      </c>
      <c r="R7" s="54">
        <v>1000000</v>
      </c>
      <c r="S7" s="54">
        <v>0</v>
      </c>
      <c r="T7" s="54">
        <v>2500000</v>
      </c>
      <c r="U7" s="54">
        <v>1000000</v>
      </c>
      <c r="V7" s="54">
        <v>0</v>
      </c>
      <c r="W7" s="54">
        <v>0</v>
      </c>
      <c r="X7" s="54"/>
      <c r="Y7" s="54"/>
      <c r="Z7" s="56"/>
    </row>
    <row r="8" spans="1:26" x14ac:dyDescent="0.25">
      <c r="A8" s="21">
        <v>2003</v>
      </c>
      <c r="B8" s="18" t="s">
        <v>19</v>
      </c>
      <c r="C8" s="65">
        <v>723984</v>
      </c>
      <c r="D8" s="54">
        <v>500000</v>
      </c>
      <c r="E8" s="54">
        <v>221400</v>
      </c>
      <c r="F8" s="54">
        <f>E8/D8*100</f>
        <v>44.28</v>
      </c>
      <c r="G8" s="54">
        <v>800000</v>
      </c>
      <c r="H8" s="54">
        <v>792419.88</v>
      </c>
      <c r="I8" s="54">
        <f>H8/G8*100</f>
        <v>99.052485000000004</v>
      </c>
      <c r="J8" s="54">
        <v>600000</v>
      </c>
      <c r="K8" s="54">
        <v>589683</v>
      </c>
      <c r="L8" s="54">
        <f>K8/M8*100</f>
        <v>98.280500000000004</v>
      </c>
      <c r="M8" s="54">
        <v>600000</v>
      </c>
      <c r="N8" s="54">
        <v>963000</v>
      </c>
      <c r="O8" s="54">
        <v>962944.15</v>
      </c>
      <c r="P8" s="54">
        <v>1000000</v>
      </c>
      <c r="Q8" s="54"/>
      <c r="R8" s="54">
        <v>500000</v>
      </c>
      <c r="S8" s="54">
        <v>0</v>
      </c>
      <c r="T8" s="54">
        <v>2000000</v>
      </c>
      <c r="U8" s="54">
        <v>1000000</v>
      </c>
      <c r="V8" s="54">
        <v>0</v>
      </c>
      <c r="W8" s="54">
        <v>1000000</v>
      </c>
      <c r="X8" s="54"/>
      <c r="Y8" s="54"/>
      <c r="Z8" s="56"/>
    </row>
    <row r="9" spans="1:26" x14ac:dyDescent="0.25">
      <c r="A9" s="13">
        <v>2102</v>
      </c>
      <c r="B9" s="14" t="s">
        <v>4</v>
      </c>
      <c r="C9" s="13"/>
      <c r="D9" s="41"/>
      <c r="E9" s="41"/>
      <c r="F9" s="41"/>
      <c r="G9" s="41"/>
      <c r="H9" s="41"/>
      <c r="I9" s="54"/>
      <c r="J9" s="41">
        <v>500000</v>
      </c>
      <c r="K9" s="41">
        <v>498675</v>
      </c>
      <c r="L9" s="54">
        <f>K9/M9*100</f>
        <v>99.734999999999999</v>
      </c>
      <c r="M9" s="41">
        <v>500000</v>
      </c>
      <c r="N9" s="54">
        <v>281000</v>
      </c>
      <c r="O9" s="54">
        <v>280400</v>
      </c>
      <c r="P9" s="54">
        <v>600000</v>
      </c>
      <c r="Q9" s="54"/>
      <c r="R9" s="54">
        <v>500000</v>
      </c>
      <c r="S9" s="54">
        <v>0</v>
      </c>
      <c r="T9" s="54">
        <v>6000000</v>
      </c>
      <c r="U9" s="54">
        <v>500000</v>
      </c>
      <c r="V9" s="41">
        <v>0</v>
      </c>
      <c r="W9" s="41">
        <v>300000</v>
      </c>
      <c r="X9" s="41"/>
      <c r="Y9" s="41"/>
      <c r="Z9" s="56"/>
    </row>
    <row r="10" spans="1:26" x14ac:dyDescent="0.25">
      <c r="A10" s="21">
        <v>2103</v>
      </c>
      <c r="B10" s="14" t="s">
        <v>3</v>
      </c>
      <c r="C10" s="13"/>
      <c r="D10" s="41"/>
      <c r="E10" s="41"/>
      <c r="F10" s="41"/>
      <c r="G10" s="41"/>
      <c r="H10" s="41"/>
      <c r="I10" s="54"/>
      <c r="J10" s="41"/>
      <c r="K10" s="41"/>
      <c r="L10" s="54"/>
      <c r="M10" s="41"/>
      <c r="N10" s="54"/>
      <c r="O10" s="54"/>
      <c r="P10" s="54"/>
      <c r="Q10" s="54"/>
      <c r="R10" s="54">
        <v>100000</v>
      </c>
      <c r="S10" s="54">
        <v>0</v>
      </c>
      <c r="T10" s="54">
        <v>1500000</v>
      </c>
      <c r="U10" s="54">
        <v>100000</v>
      </c>
      <c r="V10" s="41">
        <v>0</v>
      </c>
      <c r="W10" s="41">
        <v>200000</v>
      </c>
      <c r="X10" s="41"/>
      <c r="Y10" s="41"/>
      <c r="Z10" s="56"/>
    </row>
    <row r="11" spans="1:26" x14ac:dyDescent="0.25">
      <c r="A11" s="12">
        <v>2106</v>
      </c>
      <c r="B11" s="8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54"/>
      <c r="M11" s="8"/>
      <c r="N11" s="8"/>
      <c r="O11" s="8"/>
      <c r="P11" s="8"/>
      <c r="Q11" s="8"/>
      <c r="R11" s="8"/>
      <c r="S11" s="67"/>
      <c r="T11" s="54">
        <v>500000</v>
      </c>
      <c r="U11" s="54">
        <v>100000</v>
      </c>
      <c r="V11" s="54">
        <v>0</v>
      </c>
      <c r="W11" s="54">
        <v>200000</v>
      </c>
      <c r="X11" s="54"/>
      <c r="Y11" s="54"/>
      <c r="Z11" s="56"/>
    </row>
    <row r="12" spans="1:26" ht="16.5" thickBot="1" x14ac:dyDescent="0.3">
      <c r="A12" s="6" t="s">
        <v>0</v>
      </c>
      <c r="B12" s="6"/>
      <c r="C12" s="3">
        <f>SUM(C8:C9)</f>
        <v>723984</v>
      </c>
      <c r="D12" s="3">
        <f>SUM(D8:D9)</f>
        <v>500000</v>
      </c>
      <c r="E12" s="3">
        <f>SUM(E8:E9)</f>
        <v>221400</v>
      </c>
      <c r="F12" s="3">
        <f>E12/D12*100</f>
        <v>44.28</v>
      </c>
      <c r="G12" s="3">
        <f>SUM(G8:G9)</f>
        <v>800000</v>
      </c>
      <c r="H12" s="3">
        <f>SUM(H8:H9)</f>
        <v>792419.88</v>
      </c>
      <c r="I12" s="54">
        <f>H12/G12*100</f>
        <v>99.052485000000004</v>
      </c>
      <c r="J12" s="3">
        <f>SUM(J8:J9)</f>
        <v>1100000</v>
      </c>
      <c r="K12" s="3">
        <f>SUM(K8,K9,K11)</f>
        <v>1088358</v>
      </c>
      <c r="L12" s="54">
        <f>K12/M12*100</f>
        <v>98.941636363636363</v>
      </c>
      <c r="M12" s="3">
        <f>SUM(M8:M9)</f>
        <v>1100000</v>
      </c>
      <c r="N12" s="3">
        <f>SUM(N8:N9)</f>
        <v>1244000</v>
      </c>
      <c r="O12" s="3">
        <f>SUM(O8:O9)</f>
        <v>1243344.1499999999</v>
      </c>
      <c r="P12" s="3">
        <f>SUM(P7:P11)</f>
        <v>1600000</v>
      </c>
      <c r="Q12" s="3">
        <f t="shared" ref="Q12:Z12" si="0">SUM(Q7:Q11)</f>
        <v>1619158.23</v>
      </c>
      <c r="R12" s="3">
        <f t="shared" si="0"/>
        <v>2100000</v>
      </c>
      <c r="S12" s="3">
        <f t="shared" si="0"/>
        <v>0</v>
      </c>
      <c r="T12" s="3">
        <f t="shared" si="0"/>
        <v>12500000</v>
      </c>
      <c r="U12" s="3">
        <f t="shared" si="0"/>
        <v>2700000</v>
      </c>
      <c r="V12" s="3">
        <f t="shared" si="0"/>
        <v>0</v>
      </c>
      <c r="W12" s="3">
        <f t="shared" si="0"/>
        <v>1700000</v>
      </c>
      <c r="X12" s="3">
        <f t="shared" si="0"/>
        <v>0</v>
      </c>
      <c r="Y12" s="3">
        <f t="shared" si="0"/>
        <v>0</v>
      </c>
      <c r="Z12" s="3">
        <f t="shared" si="0"/>
        <v>0</v>
      </c>
    </row>
    <row r="13" spans="1:26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37"/>
      <c r="B14" s="36"/>
      <c r="C14" s="71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70"/>
      <c r="O14" s="70"/>
      <c r="P14" s="70"/>
      <c r="Q14" s="70"/>
      <c r="R14" s="70"/>
      <c r="S14" s="70"/>
      <c r="T14" s="70"/>
      <c r="U14" s="36"/>
      <c r="V14" s="36"/>
      <c r="W14" s="36"/>
      <c r="X14" s="36"/>
      <c r="Y14" s="36"/>
      <c r="Z14" s="7"/>
    </row>
    <row r="15" spans="1:26" ht="15.75" x14ac:dyDescent="0.25">
      <c r="A15" s="24" t="s">
        <v>85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"/>
    </row>
    <row r="16" spans="1:26" ht="15.75" x14ac:dyDescent="0.25">
      <c r="A16" s="24" t="s">
        <v>82</v>
      </c>
      <c r="B16" s="23"/>
      <c r="C16" s="2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97" t="s">
        <v>12</v>
      </c>
      <c r="B17" s="298"/>
      <c r="C17" s="48">
        <v>2014</v>
      </c>
      <c r="D17" s="308">
        <v>2015</v>
      </c>
      <c r="E17" s="309"/>
      <c r="F17" s="310"/>
      <c r="G17" s="308">
        <v>2016</v>
      </c>
      <c r="H17" s="309"/>
      <c r="I17" s="310"/>
      <c r="J17" s="45">
        <v>2017</v>
      </c>
      <c r="K17" s="311">
        <v>2017</v>
      </c>
      <c r="L17" s="312"/>
      <c r="M17" s="313"/>
      <c r="N17" s="311">
        <v>2018</v>
      </c>
      <c r="O17" s="313"/>
      <c r="P17" s="272">
        <v>2019</v>
      </c>
      <c r="Q17" s="270">
        <v>2020</v>
      </c>
      <c r="R17" s="301">
        <v>2021</v>
      </c>
      <c r="S17" s="301"/>
      <c r="T17" s="47">
        <v>2022</v>
      </c>
      <c r="U17" s="314">
        <v>2022</v>
      </c>
      <c r="V17" s="315"/>
      <c r="W17" s="314">
        <v>2023</v>
      </c>
      <c r="X17" s="315"/>
      <c r="Y17" s="302" t="s">
        <v>193</v>
      </c>
      <c r="Z17" s="302" t="s">
        <v>181</v>
      </c>
    </row>
    <row r="18" spans="1:26" ht="50.25" customHeight="1" x14ac:dyDescent="0.25">
      <c r="A18" s="299"/>
      <c r="B18" s="300"/>
      <c r="C18" s="46" t="s">
        <v>8</v>
      </c>
      <c r="D18" s="45" t="s">
        <v>7</v>
      </c>
      <c r="E18" s="45" t="s">
        <v>8</v>
      </c>
      <c r="F18" s="43" t="s">
        <v>11</v>
      </c>
      <c r="G18" s="43" t="s">
        <v>10</v>
      </c>
      <c r="H18" s="45" t="s">
        <v>8</v>
      </c>
      <c r="I18" s="43" t="s">
        <v>11</v>
      </c>
      <c r="J18" s="45" t="s">
        <v>7</v>
      </c>
      <c r="K18" s="45" t="s">
        <v>9</v>
      </c>
      <c r="L18" s="43" t="s">
        <v>11</v>
      </c>
      <c r="M18" s="43" t="s">
        <v>10</v>
      </c>
      <c r="N18" s="43" t="s">
        <v>10</v>
      </c>
      <c r="O18" s="45" t="s">
        <v>9</v>
      </c>
      <c r="P18" s="45" t="s">
        <v>7</v>
      </c>
      <c r="Q18" s="43" t="s">
        <v>8</v>
      </c>
      <c r="R18" s="44" t="s">
        <v>7</v>
      </c>
      <c r="S18" s="219" t="s">
        <v>8</v>
      </c>
      <c r="T18" s="43" t="s">
        <v>6</v>
      </c>
      <c r="U18" s="44" t="s">
        <v>7</v>
      </c>
      <c r="V18" s="274" t="s">
        <v>8</v>
      </c>
      <c r="W18" s="44" t="s">
        <v>7</v>
      </c>
      <c r="X18" s="286" t="s">
        <v>194</v>
      </c>
      <c r="Y18" s="303"/>
      <c r="Z18" s="303"/>
    </row>
    <row r="19" spans="1:26" x14ac:dyDescent="0.25">
      <c r="A19" s="21">
        <v>2003</v>
      </c>
      <c r="B19" s="18" t="s">
        <v>19</v>
      </c>
      <c r="C19" s="65">
        <v>550000</v>
      </c>
      <c r="D19" s="54">
        <v>500000</v>
      </c>
      <c r="E19" s="54">
        <v>315218</v>
      </c>
      <c r="F19" s="54">
        <f>E19/D19*100</f>
        <v>63.043599999999998</v>
      </c>
      <c r="G19" s="54">
        <v>500000</v>
      </c>
      <c r="H19" s="54">
        <v>498206</v>
      </c>
      <c r="I19" s="54">
        <f>H19/G19*100</f>
        <v>99.641199999999998</v>
      </c>
      <c r="J19" s="54">
        <v>800000</v>
      </c>
      <c r="K19" s="54">
        <v>1165387</v>
      </c>
      <c r="L19" s="54">
        <f>K19/M19*100</f>
        <v>99.983870621796115</v>
      </c>
      <c r="M19" s="54">
        <v>1165575</v>
      </c>
      <c r="N19" s="54">
        <v>1463500</v>
      </c>
      <c r="O19" s="54">
        <v>1462980</v>
      </c>
      <c r="P19" s="54">
        <v>1200000</v>
      </c>
      <c r="Q19" s="54">
        <v>737249.3</v>
      </c>
      <c r="R19" s="54">
        <v>1000000</v>
      </c>
      <c r="S19" s="54">
        <v>217360</v>
      </c>
      <c r="T19" s="54">
        <v>3000000</v>
      </c>
      <c r="U19" s="54">
        <v>1000000</v>
      </c>
      <c r="V19" s="54">
        <v>375650</v>
      </c>
      <c r="W19" s="54">
        <v>2000000</v>
      </c>
      <c r="X19" s="54"/>
      <c r="Y19" s="54"/>
      <c r="Z19" s="56"/>
    </row>
    <row r="20" spans="1:26" x14ac:dyDescent="0.25">
      <c r="A20" s="21">
        <v>2101</v>
      </c>
      <c r="B20" s="18" t="s">
        <v>19</v>
      </c>
      <c r="C20" s="65">
        <v>723984</v>
      </c>
      <c r="D20" s="54">
        <v>500000</v>
      </c>
      <c r="E20" s="54">
        <v>221400</v>
      </c>
      <c r="F20" s="54">
        <f>E20/D20*100</f>
        <v>44.28</v>
      </c>
      <c r="G20" s="54">
        <v>800000</v>
      </c>
      <c r="H20" s="54"/>
      <c r="I20" s="54"/>
      <c r="J20" s="54"/>
      <c r="K20" s="54"/>
      <c r="L20" s="54"/>
      <c r="M20" s="54"/>
      <c r="N20" s="54"/>
      <c r="O20" s="54"/>
      <c r="P20" s="54"/>
      <c r="Q20" s="54">
        <v>0</v>
      </c>
      <c r="R20" s="54">
        <v>1000</v>
      </c>
      <c r="S20" s="54">
        <v>0</v>
      </c>
      <c r="T20" s="54">
        <v>10000000</v>
      </c>
      <c r="U20" s="8"/>
      <c r="V20" s="54"/>
      <c r="W20" s="54"/>
      <c r="X20" s="54"/>
      <c r="Y20" s="8"/>
      <c r="Z20" s="56"/>
    </row>
    <row r="21" spans="1:26" x14ac:dyDescent="0.25">
      <c r="A21" s="21">
        <v>2102</v>
      </c>
      <c r="B21" s="14" t="s">
        <v>4</v>
      </c>
      <c r="C21" s="65">
        <v>1705590</v>
      </c>
      <c r="D21" s="54">
        <v>6489000</v>
      </c>
      <c r="E21" s="54">
        <v>6404167</v>
      </c>
      <c r="F21" s="54">
        <f>E21/D21*100</f>
        <v>98.692664509169362</v>
      </c>
      <c r="G21" s="54">
        <v>1052000</v>
      </c>
      <c r="H21" s="54">
        <v>1051967.42</v>
      </c>
      <c r="I21" s="54">
        <f>H21/G21*100</f>
        <v>99.996903041825092</v>
      </c>
      <c r="J21" s="54">
        <v>500000</v>
      </c>
      <c r="K21" s="54">
        <v>498346</v>
      </c>
      <c r="L21" s="54">
        <f>K21/M21*100</f>
        <v>99.669200000000004</v>
      </c>
      <c r="M21" s="54">
        <v>500000</v>
      </c>
      <c r="N21" s="54">
        <v>477000</v>
      </c>
      <c r="O21" s="54">
        <v>476064.89</v>
      </c>
      <c r="P21" s="54">
        <v>800000</v>
      </c>
      <c r="Q21" s="54">
        <v>1058555</v>
      </c>
      <c r="R21" s="54">
        <v>800000</v>
      </c>
      <c r="S21" s="54">
        <v>87180</v>
      </c>
      <c r="T21" s="54">
        <v>1500000</v>
      </c>
      <c r="U21" s="54">
        <v>500000</v>
      </c>
      <c r="V21" s="54">
        <v>30100</v>
      </c>
      <c r="W21" s="54">
        <v>500000</v>
      </c>
      <c r="X21" s="54"/>
      <c r="Y21" s="54"/>
      <c r="Z21" s="56"/>
    </row>
    <row r="22" spans="1:26" x14ac:dyDescent="0.25">
      <c r="A22" s="21">
        <v>2103</v>
      </c>
      <c r="B22" s="14" t="s">
        <v>3</v>
      </c>
      <c r="C22" s="13"/>
      <c r="D22" s="41"/>
      <c r="E22" s="41"/>
      <c r="F22" s="41"/>
      <c r="G22" s="41"/>
      <c r="H22" s="41"/>
      <c r="I22" s="54"/>
      <c r="J22" s="41"/>
      <c r="K22" s="41"/>
      <c r="L22" s="54"/>
      <c r="M22" s="41"/>
      <c r="N22" s="54"/>
      <c r="O22" s="54"/>
      <c r="P22" s="54"/>
      <c r="Q22" s="54">
        <v>0</v>
      </c>
      <c r="R22" s="54">
        <v>200000</v>
      </c>
      <c r="S22" s="54">
        <v>923400</v>
      </c>
      <c r="T22" s="54">
        <v>1500000</v>
      </c>
      <c r="U22" s="54">
        <v>200000</v>
      </c>
      <c r="V22" s="54">
        <v>106800</v>
      </c>
      <c r="W22" s="41">
        <v>1000000</v>
      </c>
      <c r="X22" s="41"/>
      <c r="Y22" s="41"/>
      <c r="Z22" s="56"/>
    </row>
    <row r="23" spans="1:26" x14ac:dyDescent="0.25">
      <c r="A23" s="12">
        <v>2106</v>
      </c>
      <c r="B23" s="8" t="s">
        <v>2</v>
      </c>
      <c r="C23" s="8"/>
      <c r="D23" s="8"/>
      <c r="E23" s="8"/>
      <c r="F23" s="8"/>
      <c r="G23" s="8"/>
      <c r="H23" s="8"/>
      <c r="I23" s="8"/>
      <c r="J23" s="8"/>
      <c r="K23" s="8"/>
      <c r="L23" s="54"/>
      <c r="M23" s="8"/>
      <c r="N23" s="8"/>
      <c r="O23" s="8"/>
      <c r="P23" s="54"/>
      <c r="Q23" s="54">
        <v>60000</v>
      </c>
      <c r="R23" s="54">
        <v>500000</v>
      </c>
      <c r="S23" s="54">
        <v>0</v>
      </c>
      <c r="T23" s="54">
        <v>1000000</v>
      </c>
      <c r="U23" s="54">
        <v>1000000</v>
      </c>
      <c r="V23" s="54">
        <v>0</v>
      </c>
      <c r="W23" s="54">
        <v>1000000</v>
      </c>
      <c r="X23" s="54"/>
      <c r="Y23" s="54"/>
      <c r="Z23" s="56"/>
    </row>
    <row r="24" spans="1:26" ht="16.5" thickBot="1" x14ac:dyDescent="0.3">
      <c r="A24" s="6" t="s">
        <v>0</v>
      </c>
      <c r="B24" s="6"/>
      <c r="C24" s="3">
        <f>SUM(C19:C21)</f>
        <v>2979574</v>
      </c>
      <c r="D24" s="3">
        <f>SUM(D19:D21)</f>
        <v>7489000</v>
      </c>
      <c r="E24" s="3">
        <f>SUM(E19:E21)</f>
        <v>6940785</v>
      </c>
      <c r="F24" s="64">
        <f>E24/D24*100</f>
        <v>92.67973027106423</v>
      </c>
      <c r="G24" s="3">
        <f>SUM(G19:G21)</f>
        <v>2352000</v>
      </c>
      <c r="H24" s="3">
        <f>SUM(H19:H21)</f>
        <v>1550173.42</v>
      </c>
      <c r="I24" s="64">
        <f>H24/G24*100</f>
        <v>65.908733843537419</v>
      </c>
      <c r="J24" s="3">
        <f>SUM(J19:J21)</f>
        <v>1300000</v>
      </c>
      <c r="K24" s="3">
        <f>SUM(K19:K21)</f>
        <v>1663733</v>
      </c>
      <c r="L24" s="54">
        <f>K24/M24*100</f>
        <v>99.889407561953078</v>
      </c>
      <c r="M24" s="3">
        <f>SUM(M19:M21)</f>
        <v>1665575</v>
      </c>
      <c r="N24" s="3">
        <f>SUM(N19:N21)</f>
        <v>1940500</v>
      </c>
      <c r="O24" s="3">
        <f>SUM(O19:O21)</f>
        <v>1939044.8900000001</v>
      </c>
      <c r="P24" s="3">
        <f t="shared" ref="P24:Z24" si="1">SUM(P19:P23)</f>
        <v>2000000</v>
      </c>
      <c r="Q24" s="3">
        <f t="shared" si="1"/>
        <v>1855804.3</v>
      </c>
      <c r="R24" s="3">
        <f t="shared" si="1"/>
        <v>2501000</v>
      </c>
      <c r="S24" s="3">
        <f t="shared" si="1"/>
        <v>1227940</v>
      </c>
      <c r="T24" s="3">
        <f t="shared" si="1"/>
        <v>17000000</v>
      </c>
      <c r="U24" s="3">
        <f t="shared" si="1"/>
        <v>2700000</v>
      </c>
      <c r="V24" s="3">
        <f t="shared" si="1"/>
        <v>512550</v>
      </c>
      <c r="W24" s="3">
        <f t="shared" si="1"/>
        <v>4500000</v>
      </c>
      <c r="X24" s="3">
        <f t="shared" si="1"/>
        <v>0</v>
      </c>
      <c r="Y24" s="3">
        <f t="shared" si="1"/>
        <v>0</v>
      </c>
      <c r="Z24" s="3">
        <f t="shared" si="1"/>
        <v>0</v>
      </c>
    </row>
    <row r="25" spans="1:26" ht="15.75" thickTop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thickBot="1" x14ac:dyDescent="0.3">
      <c r="B26" s="40" t="s">
        <v>156</v>
      </c>
      <c r="H26" s="25"/>
      <c r="I26" s="51"/>
      <c r="J26" s="51"/>
      <c r="K26" s="51"/>
      <c r="L26" s="51"/>
      <c r="M26" s="51"/>
      <c r="N26" s="51"/>
      <c r="O26" s="51"/>
      <c r="P26" s="51"/>
      <c r="Q26" s="51"/>
      <c r="R26" s="190">
        <f>R12+R24</f>
        <v>4601000</v>
      </c>
      <c r="S26" s="202"/>
      <c r="T26" s="190">
        <f>T12+T24</f>
        <v>29500000</v>
      </c>
      <c r="U26" s="190">
        <f>U12+U24</f>
        <v>5400000</v>
      </c>
      <c r="V26" s="190">
        <f t="shared" ref="V26:Z26" si="2">V12+V24</f>
        <v>512550</v>
      </c>
      <c r="W26" s="190">
        <f t="shared" si="2"/>
        <v>6200000</v>
      </c>
      <c r="X26" s="190">
        <f t="shared" si="2"/>
        <v>0</v>
      </c>
      <c r="Y26" s="190">
        <f t="shared" si="2"/>
        <v>0</v>
      </c>
      <c r="Z26" s="190">
        <f t="shared" si="2"/>
        <v>0</v>
      </c>
    </row>
    <row r="27" spans="1:26" ht="16.5" thickTop="1" x14ac:dyDescent="0.25">
      <c r="A27" s="37"/>
      <c r="E27" s="31"/>
      <c r="F27" s="31"/>
      <c r="G27" s="31"/>
      <c r="H27" s="31"/>
      <c r="I27" s="31"/>
      <c r="J27" s="31"/>
      <c r="K27" s="34"/>
      <c r="L27" s="34"/>
      <c r="M27" s="31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6"/>
    </row>
    <row r="28" spans="1:26" ht="15.75" x14ac:dyDescent="0.25">
      <c r="A28" s="25"/>
      <c r="B28" s="1"/>
      <c r="C28" s="1"/>
      <c r="D28" s="1"/>
      <c r="E28" s="31"/>
      <c r="F28" s="31"/>
      <c r="G28" s="31"/>
      <c r="H28" s="31"/>
      <c r="I28" s="35"/>
      <c r="J28" s="35"/>
      <c r="K28" s="34"/>
      <c r="L28" s="34"/>
      <c r="M28" s="35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6"/>
    </row>
    <row r="29" spans="1:26" ht="15.75" x14ac:dyDescent="0.25">
      <c r="B29" s="28" t="s">
        <v>177</v>
      </c>
      <c r="C29" s="28" t="s">
        <v>177</v>
      </c>
      <c r="D29" s="28" t="s">
        <v>177</v>
      </c>
      <c r="H29" s="25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211"/>
      <c r="Z29" s="50"/>
    </row>
    <row r="30" spans="1:26" ht="30.75" customHeight="1" x14ac:dyDescent="0.25">
      <c r="B30" s="28" t="s">
        <v>124</v>
      </c>
      <c r="C30" s="28" t="s">
        <v>124</v>
      </c>
      <c r="D30" s="28" t="s">
        <v>124</v>
      </c>
      <c r="H30" s="25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293" t="s">
        <v>202</v>
      </c>
      <c r="T30" s="211"/>
      <c r="Z30" s="50"/>
    </row>
    <row r="31" spans="1:26" x14ac:dyDescent="0.25">
      <c r="T31" s="34"/>
    </row>
  </sheetData>
  <mergeCells count="21">
    <mergeCell ref="A1:Z1"/>
    <mergeCell ref="G5:I5"/>
    <mergeCell ref="K5:M5"/>
    <mergeCell ref="N5:O5"/>
    <mergeCell ref="D5:F5"/>
    <mergeCell ref="U5:V5"/>
    <mergeCell ref="W5:X5"/>
    <mergeCell ref="W17:X17"/>
    <mergeCell ref="Z17:Z18"/>
    <mergeCell ref="R5:S5"/>
    <mergeCell ref="Z5:Z6"/>
    <mergeCell ref="A17:B18"/>
    <mergeCell ref="D17:F17"/>
    <mergeCell ref="G17:I17"/>
    <mergeCell ref="K17:M17"/>
    <mergeCell ref="N17:O17"/>
    <mergeCell ref="R17:S17"/>
    <mergeCell ref="A5:B6"/>
    <mergeCell ref="U17:V17"/>
    <mergeCell ref="Y5:Y6"/>
    <mergeCell ref="Y17:Y18"/>
  </mergeCells>
  <pageMargins left="0.7" right="0.7" top="0.75" bottom="0.75" header="0.3" footer="0.3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8" zoomScaleNormal="100" workbookViewId="0">
      <selection activeCell="S20" sqref="S20"/>
    </sheetView>
  </sheetViews>
  <sheetFormatPr defaultColWidth="9.140625" defaultRowHeight="15" x14ac:dyDescent="0.25"/>
  <cols>
    <col min="1" max="1" width="9.140625" style="52"/>
    <col min="2" max="2" width="25.28515625" style="52" customWidth="1"/>
    <col min="3" max="15" width="0" style="52" hidden="1" customWidth="1"/>
    <col min="16" max="16" width="13.7109375" style="52" hidden="1" customWidth="1"/>
    <col min="17" max="17" width="15.5703125" style="52" customWidth="1"/>
    <col min="18" max="18" width="14.28515625" style="52" customWidth="1"/>
    <col min="19" max="19" width="13.5703125" style="52" customWidth="1"/>
    <col min="20" max="20" width="15.85546875" style="52" hidden="1" customWidth="1"/>
    <col min="21" max="21" width="14.85546875" style="52" customWidth="1"/>
    <col min="22" max="23" width="14.42578125" style="52" customWidth="1"/>
    <col min="24" max="24" width="13.5703125" style="52" customWidth="1"/>
    <col min="25" max="25" width="14.140625" style="52" customWidth="1"/>
    <col min="26" max="26" width="15.8554687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84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82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6" ht="49.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216" t="s">
        <v>6</v>
      </c>
      <c r="U6" s="44" t="s">
        <v>7</v>
      </c>
      <c r="V6" s="274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4" t="s">
        <v>5</v>
      </c>
      <c r="C7" s="21"/>
      <c r="D7" s="126">
        <v>255000</v>
      </c>
      <c r="E7" s="126">
        <v>252406</v>
      </c>
      <c r="F7" s="126">
        <f>E7/D7*100</f>
        <v>98.982745098039217</v>
      </c>
      <c r="G7" s="126"/>
      <c r="H7" s="126"/>
      <c r="I7" s="126"/>
      <c r="J7" s="126"/>
      <c r="K7" s="126"/>
      <c r="L7" s="126"/>
      <c r="M7" s="126"/>
      <c r="N7" s="126"/>
      <c r="O7" s="126"/>
      <c r="P7" s="145">
        <v>0</v>
      </c>
      <c r="Q7" s="145">
        <v>10000000</v>
      </c>
      <c r="R7" s="145">
        <v>1000000</v>
      </c>
      <c r="S7" s="145">
        <v>200155.34</v>
      </c>
      <c r="T7" s="145">
        <v>2500000</v>
      </c>
      <c r="U7" s="54">
        <v>2000000</v>
      </c>
      <c r="V7" s="54">
        <v>93230.45</v>
      </c>
      <c r="W7" s="145">
        <v>5000000</v>
      </c>
      <c r="X7" s="54"/>
      <c r="Y7" s="54"/>
      <c r="Z7" s="56"/>
    </row>
    <row r="8" spans="1:26" x14ac:dyDescent="0.25">
      <c r="A8" s="21">
        <v>2003</v>
      </c>
      <c r="B8" s="18" t="s">
        <v>19</v>
      </c>
      <c r="C8" s="19">
        <v>187568</v>
      </c>
      <c r="D8" s="4">
        <v>5000000</v>
      </c>
      <c r="E8" s="4">
        <v>1927069</v>
      </c>
      <c r="F8" s="126">
        <f>E8/D8*100</f>
        <v>38.541379999999997</v>
      </c>
      <c r="G8" s="4">
        <v>750000</v>
      </c>
      <c r="H8" s="4">
        <v>749350</v>
      </c>
      <c r="I8" s="4">
        <f>H8/G8*100</f>
        <v>99.913333333333327</v>
      </c>
      <c r="J8" s="4">
        <v>2500000</v>
      </c>
      <c r="K8" s="4">
        <v>955768</v>
      </c>
      <c r="L8" s="4">
        <f>K8/M8*100</f>
        <v>74.20559006211181</v>
      </c>
      <c r="M8" s="4">
        <v>1288000</v>
      </c>
      <c r="N8" s="4">
        <v>0</v>
      </c>
      <c r="O8" s="4"/>
      <c r="P8" s="54">
        <v>500000</v>
      </c>
      <c r="Q8" s="54">
        <v>134000</v>
      </c>
      <c r="R8" s="54">
        <v>500000</v>
      </c>
      <c r="S8" s="145">
        <v>208997.98</v>
      </c>
      <c r="T8" s="54">
        <v>1000000</v>
      </c>
      <c r="U8" s="54">
        <v>1000000</v>
      </c>
      <c r="V8" s="54">
        <v>0</v>
      </c>
      <c r="W8" s="54">
        <v>700000</v>
      </c>
      <c r="X8" s="54"/>
      <c r="Y8" s="54"/>
      <c r="Z8" s="56"/>
    </row>
    <row r="9" spans="1:26" x14ac:dyDescent="0.25">
      <c r="A9" s="21">
        <v>2102</v>
      </c>
      <c r="B9" s="14" t="s">
        <v>4</v>
      </c>
      <c r="C9" s="19">
        <v>17733457</v>
      </c>
      <c r="D9" s="4">
        <v>1776000</v>
      </c>
      <c r="E9" s="4">
        <v>1330372</v>
      </c>
      <c r="F9" s="126">
        <f>E9/D9*100</f>
        <v>74.908333333333331</v>
      </c>
      <c r="G9" s="4">
        <v>600000</v>
      </c>
      <c r="H9" s="4">
        <v>550076.12</v>
      </c>
      <c r="I9" s="4">
        <f>H9/G9*100</f>
        <v>91.679353333333339</v>
      </c>
      <c r="J9" s="4">
        <v>1500000</v>
      </c>
      <c r="K9" s="4">
        <v>2227251</v>
      </c>
      <c r="L9" s="4">
        <f>K9/M9*100</f>
        <v>89.090040000000002</v>
      </c>
      <c r="M9" s="4">
        <v>2500000</v>
      </c>
      <c r="N9" s="4">
        <v>3310000</v>
      </c>
      <c r="O9" s="4">
        <v>3308657.6</v>
      </c>
      <c r="P9" s="54">
        <v>200000</v>
      </c>
      <c r="Q9" s="54">
        <v>496127.3</v>
      </c>
      <c r="R9" s="54">
        <v>1000000</v>
      </c>
      <c r="S9" s="145">
        <v>1118128.3799999999</v>
      </c>
      <c r="T9" s="54">
        <v>2500000</v>
      </c>
      <c r="U9" s="54">
        <v>2000000</v>
      </c>
      <c r="V9" s="54">
        <v>856855.35</v>
      </c>
      <c r="W9" s="54">
        <v>1000000</v>
      </c>
      <c r="X9" s="54"/>
      <c r="Y9" s="54"/>
      <c r="Z9" s="56"/>
    </row>
    <row r="10" spans="1:26" x14ac:dyDescent="0.25">
      <c r="A10" s="21">
        <v>2103</v>
      </c>
      <c r="B10" s="14" t="s">
        <v>3</v>
      </c>
      <c r="C10" s="19"/>
      <c r="D10" s="4"/>
      <c r="E10" s="4"/>
      <c r="F10" s="126"/>
      <c r="G10" s="4"/>
      <c r="H10" s="4"/>
      <c r="I10" s="4"/>
      <c r="J10" s="4"/>
      <c r="K10" s="4"/>
      <c r="L10" s="4"/>
      <c r="M10" s="4"/>
      <c r="N10" s="4">
        <v>417500</v>
      </c>
      <c r="O10" s="4">
        <v>417340.01</v>
      </c>
      <c r="P10" s="54"/>
      <c r="Q10" s="54">
        <v>217525</v>
      </c>
      <c r="R10" s="54">
        <v>500000</v>
      </c>
      <c r="S10" s="145">
        <v>427704</v>
      </c>
      <c r="T10" s="54">
        <v>1000000</v>
      </c>
      <c r="U10" s="54">
        <v>500000</v>
      </c>
      <c r="V10" s="54">
        <v>0</v>
      </c>
      <c r="W10" s="54">
        <v>500000</v>
      </c>
      <c r="X10" s="54"/>
      <c r="Y10" s="54"/>
      <c r="Z10" s="56"/>
    </row>
    <row r="11" spans="1:26" x14ac:dyDescent="0.25">
      <c r="A11" s="21">
        <v>2104</v>
      </c>
      <c r="B11" s="14" t="s">
        <v>5</v>
      </c>
      <c r="C11" s="19"/>
      <c r="D11" s="4"/>
      <c r="E11" s="4"/>
      <c r="F11" s="126"/>
      <c r="G11" s="4"/>
      <c r="H11" s="4"/>
      <c r="I11" s="4"/>
      <c r="J11" s="4"/>
      <c r="K11" s="4"/>
      <c r="L11" s="4"/>
      <c r="M11" s="4"/>
      <c r="N11" s="4"/>
      <c r="O11" s="4"/>
      <c r="P11" s="54"/>
      <c r="Q11" s="54">
        <v>11148619.24</v>
      </c>
      <c r="R11" s="54"/>
      <c r="S11" s="145"/>
      <c r="T11" s="54">
        <v>42000000</v>
      </c>
      <c r="U11" s="54">
        <v>10000000</v>
      </c>
      <c r="V11" s="54">
        <v>1926657.81</v>
      </c>
      <c r="W11" s="54">
        <v>0</v>
      </c>
      <c r="X11" s="54"/>
      <c r="Y11" s="54"/>
      <c r="Z11" s="56"/>
    </row>
    <row r="12" spans="1:26" x14ac:dyDescent="0.25">
      <c r="A12" s="12">
        <v>2106</v>
      </c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4"/>
      <c r="M12" s="8"/>
      <c r="N12" s="4">
        <v>0</v>
      </c>
      <c r="O12" s="4"/>
      <c r="P12" s="54"/>
      <c r="Q12" s="54"/>
      <c r="R12" s="54">
        <v>500000</v>
      </c>
      <c r="S12" s="145">
        <v>213850</v>
      </c>
      <c r="T12" s="54">
        <v>500000</v>
      </c>
      <c r="U12" s="54">
        <v>500000</v>
      </c>
      <c r="V12" s="54">
        <v>0</v>
      </c>
      <c r="W12" s="8"/>
      <c r="X12" s="54"/>
      <c r="Y12" s="54"/>
      <c r="Z12" s="56"/>
    </row>
    <row r="13" spans="1:26" x14ac:dyDescent="0.25">
      <c r="A13" s="13">
        <v>2505</v>
      </c>
      <c r="B13" s="10" t="s">
        <v>29</v>
      </c>
      <c r="C13" s="60"/>
      <c r="D13" s="58"/>
      <c r="E13" s="59"/>
      <c r="F13" s="59"/>
      <c r="G13" s="57"/>
      <c r="H13" s="58"/>
      <c r="I13" s="57"/>
      <c r="J13" s="56"/>
      <c r="K13" s="77"/>
      <c r="L13" s="4"/>
      <c r="M13" s="56"/>
      <c r="N13" s="78"/>
      <c r="O13" s="78"/>
      <c r="P13" s="146"/>
      <c r="Q13" s="146"/>
      <c r="R13" s="146"/>
      <c r="S13" s="145"/>
      <c r="T13" s="146"/>
      <c r="U13" s="147"/>
      <c r="V13" s="147"/>
      <c r="W13" s="54">
        <v>500000</v>
      </c>
      <c r="X13" s="147"/>
      <c r="Y13" s="54"/>
      <c r="Z13" s="56"/>
    </row>
    <row r="14" spans="1:26" x14ac:dyDescent="0.25">
      <c r="A14" s="13">
        <v>2507</v>
      </c>
      <c r="B14" s="10" t="s">
        <v>1</v>
      </c>
      <c r="C14" s="60"/>
      <c r="D14" s="58"/>
      <c r="E14" s="59"/>
      <c r="F14" s="59"/>
      <c r="G14" s="57"/>
      <c r="H14" s="58"/>
      <c r="I14" s="57"/>
      <c r="J14" s="56"/>
      <c r="K14" s="77"/>
      <c r="L14" s="4"/>
      <c r="M14" s="56"/>
      <c r="N14" s="4">
        <v>0</v>
      </c>
      <c r="O14" s="4"/>
      <c r="P14" s="54"/>
      <c r="Q14" s="54"/>
      <c r="R14" s="54">
        <v>500000</v>
      </c>
      <c r="S14" s="145">
        <v>0</v>
      </c>
      <c r="T14" s="54">
        <v>500000</v>
      </c>
      <c r="U14" s="54">
        <v>500000</v>
      </c>
      <c r="V14" s="54">
        <v>0</v>
      </c>
      <c r="W14" s="54">
        <v>500000</v>
      </c>
      <c r="X14" s="54"/>
      <c r="Y14" s="54"/>
      <c r="Z14" s="56"/>
    </row>
    <row r="15" spans="1:26" ht="16.5" thickBot="1" x14ac:dyDescent="0.3">
      <c r="A15" s="6" t="s">
        <v>0</v>
      </c>
      <c r="B15" s="6"/>
      <c r="C15" s="3">
        <f>SUM(C7:C9)</f>
        <v>17921025</v>
      </c>
      <c r="D15" s="3">
        <f>SUM(D7:D9)</f>
        <v>7031000</v>
      </c>
      <c r="E15" s="3">
        <f>SUM(E7:E9)</f>
        <v>3509847</v>
      </c>
      <c r="F15" s="127">
        <f>E15/D15*100</f>
        <v>49.919598919072676</v>
      </c>
      <c r="G15" s="3">
        <f>SUM(G7:G9)</f>
        <v>1350000</v>
      </c>
      <c r="H15" s="3">
        <f>SUM(H7:H9)</f>
        <v>1299426.1200000001</v>
      </c>
      <c r="I15" s="3">
        <f>H15/G15*100</f>
        <v>96.25378666666667</v>
      </c>
      <c r="J15" s="3">
        <f>SUM(J7:J9)</f>
        <v>4000000</v>
      </c>
      <c r="K15" s="3">
        <f>SUM(K7:K9)</f>
        <v>3183019</v>
      </c>
      <c r="L15" s="4">
        <f>K15/M15*100</f>
        <v>84.029012671594501</v>
      </c>
      <c r="M15" s="3">
        <f>SUM(M7:M9)</f>
        <v>3788000</v>
      </c>
      <c r="N15" s="3">
        <f>SUM(N8:N14)</f>
        <v>3727500</v>
      </c>
      <c r="O15" s="3">
        <f>SUM(O8:O14)</f>
        <v>3725997.6100000003</v>
      </c>
      <c r="P15" s="3">
        <f>SUM(P7:P14)</f>
        <v>700000</v>
      </c>
      <c r="Q15" s="3">
        <f t="shared" ref="Q15:T15" si="0">SUM(Q7:Q14)</f>
        <v>21996271.539999999</v>
      </c>
      <c r="R15" s="3">
        <f>SUM(R7:R14)</f>
        <v>4000000</v>
      </c>
      <c r="S15" s="3">
        <f t="shared" si="0"/>
        <v>2168835.7000000002</v>
      </c>
      <c r="T15" s="3">
        <f t="shared" si="0"/>
        <v>50000000</v>
      </c>
      <c r="U15" s="3">
        <f>SUM(U7:U14)</f>
        <v>16500000</v>
      </c>
      <c r="V15" s="3">
        <f t="shared" ref="V15:Y15" si="1">SUM(V7:V14)</f>
        <v>2876743.61</v>
      </c>
      <c r="W15" s="3">
        <f t="shared" si="1"/>
        <v>8200000</v>
      </c>
      <c r="X15" s="3">
        <f t="shared" si="1"/>
        <v>0</v>
      </c>
      <c r="Y15" s="3">
        <f t="shared" si="1"/>
        <v>0</v>
      </c>
      <c r="Z15" s="3">
        <f t="shared" ref="Z15" si="2">SUM(Z7:Z14)</f>
        <v>0</v>
      </c>
    </row>
    <row r="16" spans="1:26" ht="15.75" thickTop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13"/>
      <c r="U18" s="1"/>
      <c r="V18" s="1"/>
      <c r="W18" s="1"/>
      <c r="X18" s="1"/>
      <c r="Y18" s="1"/>
      <c r="Z18" s="1"/>
    </row>
    <row r="19" spans="1:26" ht="15.75" x14ac:dyDescent="0.25">
      <c r="A19" s="1"/>
      <c r="B19" s="28" t="s">
        <v>177</v>
      </c>
      <c r="C19" s="33"/>
      <c r="D19" s="3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11"/>
      <c r="Z19" s="1"/>
    </row>
    <row r="20" spans="1:26" ht="27" customHeight="1" x14ac:dyDescent="0.25">
      <c r="A20" s="25"/>
      <c r="B20" s="28" t="s">
        <v>124</v>
      </c>
      <c r="C20" s="70"/>
      <c r="D20" s="70"/>
      <c r="E20" s="70"/>
      <c r="F20" s="36"/>
      <c r="G20" s="36"/>
      <c r="H20" s="36"/>
      <c r="I20" s="36"/>
      <c r="J20" s="36"/>
      <c r="K20" s="36"/>
      <c r="L20" s="36"/>
      <c r="M20" s="36"/>
      <c r="N20" s="70"/>
      <c r="O20" s="70"/>
      <c r="P20" s="70"/>
      <c r="Q20" s="70"/>
      <c r="R20" s="70"/>
      <c r="S20" s="293" t="s">
        <v>202</v>
      </c>
      <c r="T20" s="211"/>
      <c r="Z20" s="7"/>
    </row>
    <row r="21" spans="1:26" ht="15.75" x14ac:dyDescent="0.25">
      <c r="A21" s="37"/>
      <c r="E21" s="31"/>
      <c r="F21" s="31"/>
      <c r="G21" s="31"/>
      <c r="H21" s="31"/>
      <c r="I21" s="31"/>
      <c r="J21" s="31"/>
      <c r="K21" s="34"/>
      <c r="L21" s="34"/>
      <c r="M21" s="31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6"/>
    </row>
    <row r="22" spans="1:26" ht="15.75" x14ac:dyDescent="0.25">
      <c r="A22" s="25"/>
      <c r="E22" s="31"/>
      <c r="F22" s="31"/>
      <c r="G22" s="31"/>
      <c r="H22" s="31"/>
      <c r="I22" s="35"/>
      <c r="J22" s="35"/>
      <c r="K22" s="34"/>
      <c r="L22" s="34"/>
      <c r="M22" s="35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6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S21" sqref="S21"/>
    </sheetView>
  </sheetViews>
  <sheetFormatPr defaultColWidth="9.140625" defaultRowHeight="15" x14ac:dyDescent="0.25"/>
  <cols>
    <col min="1" max="1" width="8.28515625" style="52" customWidth="1"/>
    <col min="2" max="2" width="24.85546875" style="52" customWidth="1"/>
    <col min="3" max="15" width="0" style="52" hidden="1" customWidth="1"/>
    <col min="16" max="16" width="15.140625" style="52" hidden="1" customWidth="1"/>
    <col min="17" max="17" width="14.140625" style="52" customWidth="1"/>
    <col min="18" max="18" width="15.140625" style="52" customWidth="1"/>
    <col min="19" max="19" width="14" style="52" customWidth="1"/>
    <col min="20" max="20" width="13.5703125" style="52" hidden="1" customWidth="1"/>
    <col min="21" max="21" width="14.85546875" style="52" customWidth="1"/>
    <col min="22" max="24" width="14.7109375" style="52" customWidth="1"/>
    <col min="25" max="25" width="15.85546875" style="52" customWidth="1"/>
    <col min="26" max="26" width="16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81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7">
        <v>2019</v>
      </c>
      <c r="Q5" s="276">
        <v>2020</v>
      </c>
      <c r="R5" s="322">
        <v>2021</v>
      </c>
      <c r="S5" s="322"/>
      <c r="U5" s="323">
        <v>2022</v>
      </c>
      <c r="V5" s="324"/>
      <c r="W5" s="323">
        <v>2023</v>
      </c>
      <c r="X5" s="324"/>
      <c r="Y5" s="302" t="s">
        <v>193</v>
      </c>
      <c r="Z5" s="302" t="s">
        <v>181</v>
      </c>
    </row>
    <row r="6" spans="1:26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140" t="s">
        <v>7</v>
      </c>
      <c r="Q6" s="142" t="s">
        <v>8</v>
      </c>
      <c r="R6" s="141" t="s">
        <v>7</v>
      </c>
      <c r="S6" s="142" t="s">
        <v>8</v>
      </c>
      <c r="T6" s="142" t="s">
        <v>6</v>
      </c>
      <c r="U6" s="141" t="s">
        <v>7</v>
      </c>
      <c r="V6" s="142" t="s">
        <v>8</v>
      </c>
      <c r="W6" s="141" t="s">
        <v>7</v>
      </c>
      <c r="X6" s="286" t="s">
        <v>194</v>
      </c>
      <c r="Y6" s="303"/>
      <c r="Z6" s="303"/>
    </row>
    <row r="7" spans="1:26" x14ac:dyDescent="0.25">
      <c r="A7" s="95">
        <v>2001</v>
      </c>
      <c r="B7" s="18" t="s">
        <v>5</v>
      </c>
      <c r="C7" s="96">
        <v>795039</v>
      </c>
      <c r="D7" s="9">
        <v>3135000</v>
      </c>
      <c r="E7" s="9">
        <v>3025670</v>
      </c>
      <c r="F7" s="4">
        <f>E7/D7*100</f>
        <v>96.512599681020745</v>
      </c>
      <c r="G7" s="9">
        <v>3800000</v>
      </c>
      <c r="H7" s="9">
        <v>3798548.6</v>
      </c>
      <c r="I7" s="4">
        <f>H7/G7*100</f>
        <v>99.961805263157899</v>
      </c>
      <c r="J7" s="4"/>
      <c r="K7" s="4">
        <v>3603455</v>
      </c>
      <c r="L7" s="4">
        <f>K7/M7*100</f>
        <v>99.09216855476248</v>
      </c>
      <c r="M7" s="4">
        <v>3636468</v>
      </c>
      <c r="N7" s="4">
        <v>22837750.07</v>
      </c>
      <c r="O7" s="94">
        <v>18010383.289999999</v>
      </c>
      <c r="P7" s="80"/>
      <c r="Q7" s="54">
        <v>0</v>
      </c>
      <c r="R7" s="54">
        <v>10000000</v>
      </c>
      <c r="S7" s="54">
        <v>7422068.0300000003</v>
      </c>
      <c r="T7" s="54">
        <v>3000000</v>
      </c>
      <c r="U7" s="54">
        <v>2000000</v>
      </c>
      <c r="V7" s="54">
        <v>669740</v>
      </c>
      <c r="W7" s="54">
        <v>10000000</v>
      </c>
      <c r="X7" s="54"/>
      <c r="Y7" s="54"/>
      <c r="Z7" s="56"/>
    </row>
    <row r="8" spans="1:26" x14ac:dyDescent="0.25">
      <c r="A8" s="95">
        <v>2002</v>
      </c>
      <c r="B8" s="18" t="s">
        <v>20</v>
      </c>
      <c r="C8" s="87"/>
      <c r="D8" s="9"/>
      <c r="E8" s="9"/>
      <c r="F8" s="4"/>
      <c r="G8" s="9"/>
      <c r="H8" s="9"/>
      <c r="I8" s="4"/>
      <c r="J8" s="4">
        <v>1000000</v>
      </c>
      <c r="K8" s="4">
        <v>888103</v>
      </c>
      <c r="L8" s="4">
        <f>K8/M8*100</f>
        <v>99.989079036253088</v>
      </c>
      <c r="M8" s="4">
        <v>888200</v>
      </c>
      <c r="N8" s="4"/>
      <c r="O8" s="94"/>
      <c r="P8" s="80"/>
      <c r="Q8" s="54">
        <v>497429.16</v>
      </c>
      <c r="R8" s="54">
        <v>2000000</v>
      </c>
      <c r="S8" s="54">
        <v>1839106.33</v>
      </c>
      <c r="T8" s="54">
        <v>5500000</v>
      </c>
      <c r="U8" s="54">
        <v>2000000</v>
      </c>
      <c r="V8" s="54">
        <v>905750.5</v>
      </c>
      <c r="W8" s="54">
        <v>2000000</v>
      </c>
      <c r="X8" s="54"/>
      <c r="Y8" s="54"/>
      <c r="Z8" s="56"/>
    </row>
    <row r="9" spans="1:26" x14ac:dyDescent="0.25">
      <c r="A9" s="21">
        <v>2003</v>
      </c>
      <c r="B9" s="18" t="s">
        <v>19</v>
      </c>
      <c r="C9" s="21"/>
      <c r="D9" s="4">
        <v>1650000</v>
      </c>
      <c r="E9" s="4">
        <v>1603803</v>
      </c>
      <c r="F9" s="4">
        <f>E9/D9*100</f>
        <v>97.200181818181818</v>
      </c>
      <c r="G9" s="4">
        <v>525000</v>
      </c>
      <c r="H9" s="4">
        <v>513435</v>
      </c>
      <c r="I9" s="4">
        <f>H9/G9*100</f>
        <v>97.797142857142859</v>
      </c>
      <c r="J9" s="4"/>
      <c r="K9" s="4"/>
      <c r="L9" s="4"/>
      <c r="M9" s="4"/>
      <c r="N9" s="4"/>
      <c r="O9" s="94"/>
      <c r="P9" s="80"/>
      <c r="Q9" s="54">
        <v>540000</v>
      </c>
      <c r="R9" s="54">
        <v>1000000</v>
      </c>
      <c r="S9" s="54">
        <v>798311.6</v>
      </c>
      <c r="T9" s="54">
        <v>1500000</v>
      </c>
      <c r="U9" s="54">
        <v>1500000</v>
      </c>
      <c r="V9" s="54">
        <v>94075</v>
      </c>
      <c r="W9" s="54">
        <v>2000000</v>
      </c>
      <c r="X9" s="54"/>
      <c r="Y9" s="54"/>
      <c r="Z9" s="56"/>
    </row>
    <row r="10" spans="1:26" x14ac:dyDescent="0.25">
      <c r="A10" s="13">
        <v>2102</v>
      </c>
      <c r="B10" s="18" t="s">
        <v>4</v>
      </c>
      <c r="C10" s="13"/>
      <c r="D10" s="9">
        <v>5300000</v>
      </c>
      <c r="E10" s="9">
        <v>5181288</v>
      </c>
      <c r="F10" s="4">
        <f>E10/D10*100</f>
        <v>97.760150943396226</v>
      </c>
      <c r="G10" s="9">
        <v>1212000</v>
      </c>
      <c r="H10" s="9">
        <v>1212000</v>
      </c>
      <c r="I10" s="4">
        <f>H10/G10*100</f>
        <v>100</v>
      </c>
      <c r="J10" s="9"/>
      <c r="K10" s="9">
        <v>2945656</v>
      </c>
      <c r="L10" s="4">
        <f>K10/M10*100</f>
        <v>99.628025463919684</v>
      </c>
      <c r="M10" s="9">
        <v>2956654</v>
      </c>
      <c r="N10" s="4">
        <v>4636805</v>
      </c>
      <c r="O10" s="4">
        <v>4636713.63</v>
      </c>
      <c r="P10" s="54"/>
      <c r="Q10" s="54">
        <v>540000</v>
      </c>
      <c r="R10" s="54"/>
      <c r="S10" s="54"/>
      <c r="T10" s="54">
        <v>2700000</v>
      </c>
      <c r="U10" s="54">
        <v>1000000</v>
      </c>
      <c r="V10" s="54">
        <v>956935.28</v>
      </c>
      <c r="W10" s="54">
        <v>1000000</v>
      </c>
      <c r="X10" s="54"/>
      <c r="Y10" s="54"/>
      <c r="Z10" s="56"/>
    </row>
    <row r="11" spans="1:26" x14ac:dyDescent="0.25">
      <c r="A11" s="13">
        <v>2103</v>
      </c>
      <c r="B11" s="18" t="s">
        <v>3</v>
      </c>
      <c r="C11" s="15">
        <v>4381883</v>
      </c>
      <c r="D11" s="9">
        <v>2225000</v>
      </c>
      <c r="E11" s="9">
        <v>2186367</v>
      </c>
      <c r="F11" s="4">
        <f>E11/D11*100</f>
        <v>98.263685393258427</v>
      </c>
      <c r="G11" s="9">
        <v>2562500</v>
      </c>
      <c r="H11" s="9">
        <v>2556477.94</v>
      </c>
      <c r="I11" s="4">
        <f>H11/G11*100</f>
        <v>99.764992780487802</v>
      </c>
      <c r="J11" s="9">
        <v>5000000</v>
      </c>
      <c r="K11" s="9">
        <v>5792454</v>
      </c>
      <c r="L11" s="4">
        <f>K11/M11*100</f>
        <v>99.116678154082877</v>
      </c>
      <c r="M11" s="9">
        <v>5844076</v>
      </c>
      <c r="N11" s="4">
        <v>11117556.689999999</v>
      </c>
      <c r="O11" s="4">
        <v>11116857.960000001</v>
      </c>
      <c r="P11" s="54">
        <v>1000000</v>
      </c>
      <c r="Q11" s="54">
        <v>833000</v>
      </c>
      <c r="R11" s="54">
        <v>1000000</v>
      </c>
      <c r="S11" s="54">
        <v>3509139.66</v>
      </c>
      <c r="T11" s="54">
        <v>3200000</v>
      </c>
      <c r="U11" s="54">
        <v>1000000</v>
      </c>
      <c r="V11" s="54">
        <v>1841335</v>
      </c>
      <c r="W11" s="54">
        <v>2000000</v>
      </c>
      <c r="X11" s="54"/>
      <c r="Y11" s="54"/>
      <c r="Z11" s="56"/>
    </row>
    <row r="12" spans="1:26" x14ac:dyDescent="0.25">
      <c r="A12" s="13">
        <v>2104</v>
      </c>
      <c r="B12" s="18" t="s">
        <v>27</v>
      </c>
      <c r="C12" s="13"/>
      <c r="D12" s="9"/>
      <c r="E12" s="9"/>
      <c r="F12" s="4"/>
      <c r="G12" s="9">
        <v>0</v>
      </c>
      <c r="H12" s="9">
        <v>0</v>
      </c>
      <c r="I12" s="4"/>
      <c r="J12" s="9"/>
      <c r="K12" s="9"/>
      <c r="L12" s="4"/>
      <c r="M12" s="9"/>
      <c r="N12" s="4"/>
      <c r="O12" s="4"/>
      <c r="P12" s="54"/>
      <c r="Q12" s="54">
        <v>15761653.869999999</v>
      </c>
      <c r="R12" s="54">
        <v>5000000</v>
      </c>
      <c r="S12" s="54">
        <v>9082534.6799999997</v>
      </c>
      <c r="T12" s="54">
        <v>10850000</v>
      </c>
      <c r="U12" s="54">
        <v>10000000</v>
      </c>
      <c r="V12" s="54">
        <v>4148565.67</v>
      </c>
      <c r="W12" s="54">
        <v>0</v>
      </c>
      <c r="X12" s="54"/>
      <c r="Y12" s="54"/>
      <c r="Z12" s="56"/>
    </row>
    <row r="13" spans="1:26" x14ac:dyDescent="0.25">
      <c r="A13" s="12">
        <v>2106</v>
      </c>
      <c r="B13" s="8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4"/>
      <c r="M13" s="8"/>
      <c r="N13" s="9">
        <v>650341.4</v>
      </c>
      <c r="O13" s="9">
        <v>620800</v>
      </c>
      <c r="P13" s="41"/>
      <c r="Q13" s="54">
        <v>102000</v>
      </c>
      <c r="R13" s="54">
        <v>1000000</v>
      </c>
      <c r="S13" s="54">
        <v>1144950</v>
      </c>
      <c r="T13" s="54">
        <v>1000000</v>
      </c>
      <c r="U13" s="54">
        <v>1000000</v>
      </c>
      <c r="V13" s="54">
        <v>130120</v>
      </c>
      <c r="W13" s="54">
        <v>1000000</v>
      </c>
      <c r="X13" s="54"/>
      <c r="Y13" s="54"/>
      <c r="Z13" s="56"/>
    </row>
    <row r="14" spans="1:26" x14ac:dyDescent="0.25">
      <c r="A14" s="11">
        <v>2401</v>
      </c>
      <c r="B14" s="10" t="s">
        <v>133</v>
      </c>
      <c r="C14" s="10"/>
      <c r="D14" s="10"/>
      <c r="E14" s="10"/>
      <c r="F14" s="10"/>
      <c r="G14" s="8"/>
      <c r="H14" s="10"/>
      <c r="I14" s="8"/>
      <c r="J14" s="8"/>
      <c r="K14" s="8"/>
      <c r="L14" s="4"/>
      <c r="M14" s="8"/>
      <c r="N14" s="9"/>
      <c r="O14" s="9"/>
      <c r="P14" s="41">
        <v>30000000</v>
      </c>
      <c r="Q14" s="54">
        <v>9999999.5</v>
      </c>
      <c r="R14" s="54">
        <v>11000000</v>
      </c>
      <c r="S14" s="54">
        <v>4883939.4800000004</v>
      </c>
      <c r="T14" s="54">
        <v>12950000</v>
      </c>
      <c r="U14" s="54">
        <v>10000000</v>
      </c>
      <c r="V14" s="54">
        <v>8131959.2000000002</v>
      </c>
      <c r="W14" s="54">
        <v>8000000</v>
      </c>
      <c r="X14" s="54"/>
      <c r="Y14" s="54"/>
      <c r="Z14" s="56"/>
    </row>
    <row r="15" spans="1:26" x14ac:dyDescent="0.25">
      <c r="A15" s="13">
        <v>2507</v>
      </c>
      <c r="B15" s="10" t="s">
        <v>1</v>
      </c>
      <c r="C15" s="60"/>
      <c r="D15" s="58"/>
      <c r="E15" s="59"/>
      <c r="F15" s="59"/>
      <c r="G15" s="57"/>
      <c r="H15" s="58"/>
      <c r="I15" s="57"/>
      <c r="J15" s="56"/>
      <c r="K15" s="77"/>
      <c r="L15" s="4"/>
      <c r="M15" s="56"/>
      <c r="N15" s="4">
        <v>1000000</v>
      </c>
      <c r="O15" s="4"/>
      <c r="P15" s="54">
        <v>0</v>
      </c>
      <c r="Q15" s="54">
        <v>1000000</v>
      </c>
      <c r="R15" s="54">
        <v>1000000</v>
      </c>
      <c r="S15" s="54">
        <v>1000000</v>
      </c>
      <c r="T15" s="54">
        <v>1000000</v>
      </c>
      <c r="U15" s="54">
        <v>1000000</v>
      </c>
      <c r="V15" s="54">
        <v>981495</v>
      </c>
      <c r="W15" s="54">
        <v>1000000</v>
      </c>
      <c r="X15" s="54"/>
      <c r="Y15" s="54"/>
      <c r="Z15" s="56"/>
    </row>
    <row r="16" spans="1:26" ht="16.5" thickBot="1" x14ac:dyDescent="0.3">
      <c r="A16" s="6" t="s">
        <v>0</v>
      </c>
      <c r="B16" s="6"/>
      <c r="C16" s="3">
        <f>SUM(C7:C11)</f>
        <v>5176922</v>
      </c>
      <c r="D16" s="3">
        <f>SUM(D7:D11)</f>
        <v>12310000</v>
      </c>
      <c r="E16" s="3">
        <f>SUM(E7:E11)</f>
        <v>11997128</v>
      </c>
      <c r="F16" s="5">
        <f>E16/D16*100</f>
        <v>97.458391551584072</v>
      </c>
      <c r="G16" s="3">
        <f>SUM(G7:G11)</f>
        <v>8099500</v>
      </c>
      <c r="H16" s="3">
        <f>SUM(H7:H11)</f>
        <v>8080461.5399999991</v>
      </c>
      <c r="I16" s="3">
        <f>H16/G16*100</f>
        <v>99.764942774245313</v>
      </c>
      <c r="J16" s="3">
        <f>SUM(J7:J11)</f>
        <v>6000000</v>
      </c>
      <c r="K16" s="3">
        <f>SUM(K7:K11)</f>
        <v>13229668</v>
      </c>
      <c r="L16" s="4">
        <f>K16/M16*100</f>
        <v>99.281597442718024</v>
      </c>
      <c r="M16" s="3">
        <f>SUM(M7:M11)</f>
        <v>13325398</v>
      </c>
      <c r="N16" s="3">
        <f t="shared" ref="N16:O16" si="0">SUM(N7:N15)</f>
        <v>40242453.159999996</v>
      </c>
      <c r="O16" s="3">
        <f t="shared" si="0"/>
        <v>34384754.879999995</v>
      </c>
      <c r="P16" s="172">
        <f>SUM(P7:P15)</f>
        <v>31000000</v>
      </c>
      <c r="Q16" s="172">
        <f t="shared" ref="Q16:S16" si="1">SUM(Q7:Q15)</f>
        <v>29274082.530000001</v>
      </c>
      <c r="R16" s="172">
        <f t="shared" si="1"/>
        <v>32000000</v>
      </c>
      <c r="S16" s="172">
        <f t="shared" si="1"/>
        <v>29680049.779999997</v>
      </c>
      <c r="T16" s="172">
        <f>SUM(T7:T15)</f>
        <v>41700000</v>
      </c>
      <c r="U16" s="3">
        <f>SUM(U7:U15)</f>
        <v>29500000</v>
      </c>
      <c r="V16" s="3">
        <f t="shared" ref="V16:Y16" si="2">SUM(V7:V15)</f>
        <v>17859975.649999999</v>
      </c>
      <c r="W16" s="3">
        <f t="shared" si="2"/>
        <v>27000000</v>
      </c>
      <c r="X16" s="3">
        <f t="shared" si="2"/>
        <v>0</v>
      </c>
      <c r="Y16" s="3">
        <f t="shared" si="2"/>
        <v>0</v>
      </c>
      <c r="Z16" s="3">
        <f t="shared" ref="Z16" si="3">SUM(Z7:Z15)</f>
        <v>0</v>
      </c>
    </row>
    <row r="17" spans="1:26" ht="15.75" thickTop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14"/>
      <c r="U19" s="1"/>
      <c r="V19" s="1"/>
      <c r="W19" s="1"/>
      <c r="X19" s="1"/>
      <c r="Y19" s="1"/>
      <c r="Z19" s="1"/>
    </row>
    <row r="20" spans="1:26" ht="15.75" x14ac:dyDescent="0.25">
      <c r="A20" s="1"/>
      <c r="B20" s="28" t="s">
        <v>177</v>
      </c>
      <c r="C20" s="28" t="s">
        <v>177</v>
      </c>
      <c r="D20" s="28" t="s">
        <v>177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11" t="s">
        <v>158</v>
      </c>
      <c r="Z20" s="1"/>
    </row>
    <row r="21" spans="1:26" ht="26.25" customHeight="1" x14ac:dyDescent="0.25">
      <c r="A21" s="1"/>
      <c r="B21" s="28" t="s">
        <v>124</v>
      </c>
      <c r="C21" s="28" t="s">
        <v>124</v>
      </c>
      <c r="D21" s="28" t="s">
        <v>124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93" t="s">
        <v>202</v>
      </c>
      <c r="T21" s="211" t="s">
        <v>159</v>
      </c>
      <c r="Z21" s="1"/>
    </row>
    <row r="22" spans="1:26" ht="15.75" x14ac:dyDescent="0.25">
      <c r="A22" s="37"/>
      <c r="E22" s="31"/>
      <c r="F22" s="31"/>
      <c r="G22" s="31"/>
      <c r="H22" s="31"/>
      <c r="I22" s="31"/>
      <c r="J22" s="31"/>
      <c r="K22" s="34"/>
      <c r="L22" s="34"/>
      <c r="M22" s="31"/>
      <c r="N22" s="34"/>
      <c r="O22" s="34"/>
      <c r="P22" s="34"/>
      <c r="Q22" s="34"/>
      <c r="R22" s="34"/>
      <c r="S22" s="34"/>
      <c r="T22" s="34" t="s">
        <v>160</v>
      </c>
      <c r="Z22" s="26"/>
    </row>
    <row r="23" spans="1:26" ht="15.75" x14ac:dyDescent="0.25">
      <c r="A23" s="25"/>
      <c r="E23" s="31"/>
      <c r="F23" s="31"/>
      <c r="G23" s="31"/>
      <c r="H23" s="31"/>
      <c r="I23" s="35"/>
      <c r="J23" s="35"/>
      <c r="K23" s="34"/>
      <c r="L23" s="34"/>
      <c r="M23" s="35"/>
      <c r="N23" s="34"/>
      <c r="O23" s="34"/>
      <c r="P23" s="34"/>
      <c r="Q23" s="34"/>
      <c r="R23" s="34"/>
      <c r="S23" s="34"/>
      <c r="T23" s="34"/>
      <c r="Z23" s="26"/>
    </row>
    <row r="24" spans="1:26" x14ac:dyDescent="0.25">
      <c r="H24" s="2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0"/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10" zoomScaleNormal="100" workbookViewId="0">
      <selection activeCell="S30" sqref="S30"/>
    </sheetView>
  </sheetViews>
  <sheetFormatPr defaultColWidth="9.140625" defaultRowHeight="15" x14ac:dyDescent="0.25"/>
  <cols>
    <col min="1" max="1" width="9.140625" style="52"/>
    <col min="2" max="2" width="26.28515625" style="52" customWidth="1"/>
    <col min="3" max="15" width="0" style="52" hidden="1" customWidth="1"/>
    <col min="16" max="16" width="14.140625" style="52" hidden="1" customWidth="1"/>
    <col min="17" max="17" width="15" style="52" customWidth="1"/>
    <col min="18" max="18" width="13.140625" style="52" customWidth="1"/>
    <col min="19" max="19" width="13.7109375" style="52" customWidth="1"/>
    <col min="20" max="20" width="14.28515625" style="52" hidden="1" customWidth="1"/>
    <col min="21" max="24" width="13.85546875" style="52" customWidth="1"/>
    <col min="25" max="25" width="14.7109375" style="52" customWidth="1"/>
    <col min="26" max="26" width="14.710937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79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78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T5" s="47">
        <v>2022</v>
      </c>
      <c r="U5" s="314">
        <v>2022</v>
      </c>
      <c r="V5" s="315"/>
      <c r="W5" s="307">
        <v>2023</v>
      </c>
      <c r="X5" s="307"/>
      <c r="Y5" s="302" t="s">
        <v>193</v>
      </c>
      <c r="Z5" s="302" t="s">
        <v>181</v>
      </c>
    </row>
    <row r="6" spans="1:26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29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2003</v>
      </c>
      <c r="B7" s="18" t="s">
        <v>19</v>
      </c>
      <c r="C7" s="21"/>
      <c r="D7" s="54">
        <v>500000</v>
      </c>
      <c r="E7" s="54"/>
      <c r="F7" s="54"/>
      <c r="G7" s="54">
        <v>1000000</v>
      </c>
      <c r="H7" s="54">
        <v>981500</v>
      </c>
      <c r="I7" s="54">
        <f>H7/G7*100</f>
        <v>98.15</v>
      </c>
      <c r="J7" s="54">
        <v>800000</v>
      </c>
      <c r="K7" s="54"/>
      <c r="L7" s="54"/>
      <c r="M7" s="54">
        <v>800000</v>
      </c>
      <c r="N7" s="54">
        <v>800000</v>
      </c>
      <c r="O7" s="54">
        <v>0</v>
      </c>
      <c r="P7" s="54">
        <v>200000</v>
      </c>
      <c r="Q7" s="54">
        <v>0</v>
      </c>
      <c r="R7" s="54">
        <v>500000</v>
      </c>
      <c r="S7" s="54">
        <v>0</v>
      </c>
      <c r="T7" s="54">
        <v>500000</v>
      </c>
      <c r="U7" s="54">
        <v>500000</v>
      </c>
      <c r="V7" s="54">
        <v>0</v>
      </c>
      <c r="W7" s="54">
        <v>1000000</v>
      </c>
      <c r="X7" s="54"/>
      <c r="Y7" s="54"/>
      <c r="Z7" s="56"/>
    </row>
    <row r="8" spans="1:26" x14ac:dyDescent="0.25">
      <c r="A8" s="21">
        <v>2102</v>
      </c>
      <c r="B8" s="18" t="s">
        <v>4</v>
      </c>
      <c r="C8" s="13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>
        <v>1000000</v>
      </c>
      <c r="S8" s="41">
        <v>0</v>
      </c>
      <c r="T8" s="41">
        <v>1000000</v>
      </c>
      <c r="U8" s="41">
        <v>1000000</v>
      </c>
      <c r="V8" s="41">
        <v>0</v>
      </c>
      <c r="W8" s="41">
        <v>500000</v>
      </c>
      <c r="X8" s="41"/>
      <c r="Y8" s="41"/>
      <c r="Z8" s="56"/>
    </row>
    <row r="9" spans="1:26" ht="16.5" thickBot="1" x14ac:dyDescent="0.3">
      <c r="A9" s="90" t="s">
        <v>0</v>
      </c>
      <c r="B9" s="90"/>
      <c r="C9" s="3">
        <f>SUM(C7:C7)</f>
        <v>0</v>
      </c>
      <c r="D9" s="3">
        <f>SUM(D7:D7)</f>
        <v>500000</v>
      </c>
      <c r="E9" s="3">
        <f>SUM(E7:E7)</f>
        <v>0</v>
      </c>
      <c r="F9" s="3"/>
      <c r="G9" s="3">
        <f>SUM(G7:G7)</f>
        <v>1000000</v>
      </c>
      <c r="H9" s="3">
        <f>SUM(H7:H7)</f>
        <v>981500</v>
      </c>
      <c r="I9" s="64">
        <f>H9/G9*100</f>
        <v>98.15</v>
      </c>
      <c r="J9" s="3">
        <f>SUM(J7:J7)</f>
        <v>800000</v>
      </c>
      <c r="K9" s="3"/>
      <c r="L9" s="3"/>
      <c r="M9" s="3">
        <f>SUM(M7:M7)</f>
        <v>800000</v>
      </c>
      <c r="N9" s="3">
        <f>SUM(N7:N7)</f>
        <v>800000</v>
      </c>
      <c r="O9" s="3"/>
      <c r="P9" s="3">
        <f>SUM(P7:P8)</f>
        <v>200000</v>
      </c>
      <c r="Q9" s="3">
        <f t="shared" ref="Q9:Z9" si="0">SUM(Q7:Q8)</f>
        <v>0</v>
      </c>
      <c r="R9" s="3">
        <f t="shared" si="0"/>
        <v>1500000</v>
      </c>
      <c r="S9" s="3">
        <f t="shared" si="0"/>
        <v>0</v>
      </c>
      <c r="T9" s="3">
        <f t="shared" si="0"/>
        <v>1500000</v>
      </c>
      <c r="U9" s="3">
        <f t="shared" si="0"/>
        <v>1500000</v>
      </c>
      <c r="V9" s="3">
        <f t="shared" si="0"/>
        <v>0</v>
      </c>
      <c r="W9" s="3">
        <f t="shared" si="0"/>
        <v>1500000</v>
      </c>
      <c r="X9" s="3">
        <f t="shared" si="0"/>
        <v>0</v>
      </c>
      <c r="Y9" s="3">
        <f t="shared" si="0"/>
        <v>0</v>
      </c>
      <c r="Z9" s="3">
        <f t="shared" si="0"/>
        <v>0</v>
      </c>
    </row>
    <row r="10" spans="1:26" ht="16.5" thickTop="1" x14ac:dyDescent="0.25">
      <c r="A10" s="40"/>
      <c r="B10" s="40"/>
      <c r="C10" s="40"/>
      <c r="D10" s="38"/>
      <c r="E10" s="38"/>
      <c r="F10" s="38"/>
      <c r="G10" s="38"/>
      <c r="H10" s="38"/>
      <c r="I10" s="10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25">
      <c r="A11" s="24" t="s">
        <v>77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x14ac:dyDescent="0.25">
      <c r="A12" s="24" t="s">
        <v>197</v>
      </c>
      <c r="B12" s="16"/>
      <c r="C12" s="1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97" t="s">
        <v>12</v>
      </c>
      <c r="B13" s="298"/>
      <c r="C13" s="48">
        <v>2014</v>
      </c>
      <c r="D13" s="308">
        <v>2015</v>
      </c>
      <c r="E13" s="309"/>
      <c r="F13" s="310"/>
      <c r="G13" s="308">
        <v>2016</v>
      </c>
      <c r="H13" s="309"/>
      <c r="I13" s="310"/>
      <c r="J13" s="45">
        <v>2017</v>
      </c>
      <c r="K13" s="311">
        <v>2017</v>
      </c>
      <c r="L13" s="312"/>
      <c r="M13" s="313"/>
      <c r="N13" s="311">
        <v>2018</v>
      </c>
      <c r="O13" s="313"/>
      <c r="P13" s="272">
        <v>2019</v>
      </c>
      <c r="Q13" s="270">
        <v>2020</v>
      </c>
      <c r="R13" s="301">
        <v>2021</v>
      </c>
      <c r="S13" s="301"/>
      <c r="U13" s="314">
        <v>2022</v>
      </c>
      <c r="V13" s="315"/>
      <c r="W13" s="307">
        <v>2023</v>
      </c>
      <c r="X13" s="307"/>
      <c r="Y13" s="302" t="s">
        <v>193</v>
      </c>
      <c r="Z13" s="302" t="s">
        <v>181</v>
      </c>
    </row>
    <row r="14" spans="1:26" ht="46.5" customHeight="1" x14ac:dyDescent="0.25">
      <c r="A14" s="299"/>
      <c r="B14" s="300"/>
      <c r="C14" s="46" t="s">
        <v>8</v>
      </c>
      <c r="D14" s="45" t="s">
        <v>7</v>
      </c>
      <c r="E14" s="45" t="s">
        <v>8</v>
      </c>
      <c r="F14" s="43" t="s">
        <v>11</v>
      </c>
      <c r="G14" s="43" t="s">
        <v>10</v>
      </c>
      <c r="H14" s="45" t="s">
        <v>8</v>
      </c>
      <c r="I14" s="43" t="s">
        <v>11</v>
      </c>
      <c r="J14" s="45" t="s">
        <v>7</v>
      </c>
      <c r="K14" s="45" t="s">
        <v>9</v>
      </c>
      <c r="L14" s="43" t="s">
        <v>11</v>
      </c>
      <c r="M14" s="43" t="s">
        <v>10</v>
      </c>
      <c r="N14" s="43" t="s">
        <v>10</v>
      </c>
      <c r="O14" s="45" t="s">
        <v>9</v>
      </c>
      <c r="P14" s="45" t="s">
        <v>7</v>
      </c>
      <c r="Q14" s="43" t="s">
        <v>8</v>
      </c>
      <c r="R14" s="44" t="s">
        <v>7</v>
      </c>
      <c r="S14" s="219" t="s">
        <v>8</v>
      </c>
      <c r="T14" s="43" t="s">
        <v>6</v>
      </c>
      <c r="U14" s="44" t="s">
        <v>7</v>
      </c>
      <c r="V14" s="274" t="s">
        <v>8</v>
      </c>
      <c r="W14" s="44" t="s">
        <v>7</v>
      </c>
      <c r="X14" s="286" t="s">
        <v>194</v>
      </c>
      <c r="Y14" s="303"/>
      <c r="Z14" s="303"/>
    </row>
    <row r="15" spans="1:26" x14ac:dyDescent="0.25">
      <c r="A15" s="21">
        <v>2003</v>
      </c>
      <c r="B15" s="18" t="s">
        <v>19</v>
      </c>
      <c r="C15" s="65">
        <v>97899</v>
      </c>
      <c r="D15" s="54">
        <v>500000</v>
      </c>
      <c r="E15" s="54"/>
      <c r="F15" s="54">
        <f>E15/D15*100</f>
        <v>0</v>
      </c>
      <c r="G15" s="54">
        <v>500000</v>
      </c>
      <c r="H15" s="54">
        <v>0</v>
      </c>
      <c r="I15" s="54">
        <f>H15/G15*100</f>
        <v>0</v>
      </c>
      <c r="J15" s="54">
        <v>200000</v>
      </c>
      <c r="K15" s="54"/>
      <c r="L15" s="54"/>
      <c r="M15" s="54">
        <v>200000</v>
      </c>
      <c r="N15" s="54">
        <v>50000</v>
      </c>
      <c r="O15" s="54">
        <v>0</v>
      </c>
      <c r="P15" s="54">
        <v>1000</v>
      </c>
      <c r="Q15" s="54">
        <v>82500</v>
      </c>
      <c r="R15" s="54">
        <v>1000000</v>
      </c>
      <c r="S15" s="54">
        <v>0</v>
      </c>
      <c r="T15" s="54">
        <v>1500000</v>
      </c>
      <c r="U15" s="54">
        <v>1000000</v>
      </c>
      <c r="V15" s="54">
        <v>0</v>
      </c>
      <c r="W15" s="54">
        <v>1000000</v>
      </c>
      <c r="X15" s="54"/>
      <c r="Y15" s="54"/>
      <c r="Z15" s="56"/>
    </row>
    <row r="16" spans="1:26" x14ac:dyDescent="0.25">
      <c r="A16" s="21">
        <v>2101</v>
      </c>
      <c r="B16" s="18" t="s">
        <v>19</v>
      </c>
      <c r="C16" s="6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91">
        <v>300000</v>
      </c>
      <c r="Q16" s="54"/>
      <c r="R16" s="54">
        <v>500000</v>
      </c>
      <c r="S16" s="54">
        <v>427000</v>
      </c>
      <c r="T16" s="54"/>
      <c r="U16" s="54"/>
      <c r="V16" s="54"/>
      <c r="W16" s="54">
        <v>0</v>
      </c>
      <c r="X16" s="54"/>
      <c r="Y16" s="54"/>
      <c r="Z16" s="56"/>
    </row>
    <row r="17" spans="1:26" x14ac:dyDescent="0.25">
      <c r="A17" s="21">
        <v>2102</v>
      </c>
      <c r="B17" s="18" t="s">
        <v>4</v>
      </c>
      <c r="C17" s="65">
        <v>1577905</v>
      </c>
      <c r="D17" s="54">
        <v>5000000</v>
      </c>
      <c r="E17" s="54">
        <v>4829455</v>
      </c>
      <c r="F17" s="54">
        <f>E17/D17*100</f>
        <v>96.589100000000002</v>
      </c>
      <c r="G17" s="54">
        <v>5614000</v>
      </c>
      <c r="H17" s="54">
        <v>5150382.25</v>
      </c>
      <c r="I17" s="54">
        <f>H17/G17*100</f>
        <v>91.741757214107594</v>
      </c>
      <c r="J17" s="54">
        <v>300000</v>
      </c>
      <c r="K17" s="54">
        <v>609135</v>
      </c>
      <c r="L17" s="54">
        <f>K17/M17*100</f>
        <v>99.286890189238974</v>
      </c>
      <c r="M17" s="54">
        <v>613510</v>
      </c>
      <c r="N17" s="54">
        <v>2400000</v>
      </c>
      <c r="O17" s="54">
        <v>2320102.5</v>
      </c>
      <c r="P17" s="91">
        <v>500000</v>
      </c>
      <c r="Q17" s="54">
        <v>3920083.12</v>
      </c>
      <c r="R17" s="54">
        <v>500000</v>
      </c>
      <c r="S17" s="54">
        <v>2291950</v>
      </c>
      <c r="T17" s="54">
        <v>1000000</v>
      </c>
      <c r="U17" s="54">
        <v>500000</v>
      </c>
      <c r="V17" s="54">
        <v>1575200</v>
      </c>
      <c r="W17" s="54">
        <v>1500000</v>
      </c>
      <c r="X17" s="54"/>
      <c r="Y17" s="54"/>
      <c r="Z17" s="56"/>
    </row>
    <row r="18" spans="1:26" x14ac:dyDescent="0.25">
      <c r="A18" s="21">
        <v>2103</v>
      </c>
      <c r="B18" s="150" t="s">
        <v>3</v>
      </c>
      <c r="C18" s="21"/>
      <c r="D18" s="54">
        <v>684350</v>
      </c>
      <c r="E18" s="54">
        <v>684348</v>
      </c>
      <c r="F18" s="54">
        <f>E18/D18*100</f>
        <v>99.999707751881346</v>
      </c>
      <c r="G18" s="54"/>
      <c r="H18" s="54"/>
      <c r="I18" s="54"/>
      <c r="J18" s="54"/>
      <c r="K18" s="54"/>
      <c r="L18" s="54"/>
      <c r="M18" s="54"/>
      <c r="N18" s="54"/>
      <c r="O18" s="54"/>
      <c r="P18" s="8"/>
      <c r="Q18" s="54">
        <v>989016</v>
      </c>
      <c r="R18" s="54">
        <v>1000</v>
      </c>
      <c r="S18" s="54">
        <v>0</v>
      </c>
      <c r="T18" s="54">
        <v>1000</v>
      </c>
      <c r="U18" s="54">
        <v>1000</v>
      </c>
      <c r="V18" s="54">
        <v>0</v>
      </c>
      <c r="W18" s="54">
        <v>1000</v>
      </c>
      <c r="X18" s="54"/>
      <c r="Y18" s="54"/>
      <c r="Z18" s="56"/>
    </row>
    <row r="19" spans="1:26" x14ac:dyDescent="0.25">
      <c r="A19" s="21">
        <v>2104</v>
      </c>
      <c r="B19" s="18" t="s">
        <v>27</v>
      </c>
      <c r="C19" s="13"/>
      <c r="D19" s="41"/>
      <c r="E19" s="41"/>
      <c r="F19" s="54"/>
      <c r="G19" s="41"/>
      <c r="H19" s="41"/>
      <c r="I19" s="54"/>
      <c r="J19" s="41"/>
      <c r="K19" s="41"/>
      <c r="L19" s="54"/>
      <c r="M19" s="41"/>
      <c r="N19" s="41">
        <v>31650000</v>
      </c>
      <c r="O19" s="41">
        <v>8735097.7899999991</v>
      </c>
      <c r="P19" s="92">
        <v>24000000</v>
      </c>
      <c r="Q19" s="54">
        <v>12753925.970000001</v>
      </c>
      <c r="R19" s="54">
        <v>1000</v>
      </c>
      <c r="S19" s="54">
        <v>0</v>
      </c>
      <c r="T19" s="54">
        <v>4000000</v>
      </c>
      <c r="U19" s="54"/>
      <c r="V19" s="54"/>
      <c r="W19" s="54">
        <v>0</v>
      </c>
      <c r="X19" s="54"/>
      <c r="Y19" s="54"/>
      <c r="Z19" s="56"/>
    </row>
    <row r="20" spans="1:26" x14ac:dyDescent="0.25">
      <c r="A20" s="12">
        <v>2106</v>
      </c>
      <c r="B20" s="8" t="s">
        <v>2</v>
      </c>
      <c r="C20" s="8"/>
      <c r="D20" s="8"/>
      <c r="E20" s="8"/>
      <c r="F20" s="8"/>
      <c r="G20" s="8"/>
      <c r="H20" s="8"/>
      <c r="I20" s="8"/>
      <c r="J20" s="8"/>
      <c r="K20" s="8"/>
      <c r="L20" s="54"/>
      <c r="M20" s="8"/>
      <c r="N20" s="8"/>
      <c r="O20" s="8"/>
      <c r="P20" s="91">
        <v>0</v>
      </c>
      <c r="Q20" s="54">
        <v>80000</v>
      </c>
      <c r="R20" s="54">
        <v>1000000</v>
      </c>
      <c r="S20" s="54">
        <v>0</v>
      </c>
      <c r="T20" s="54">
        <v>1000000</v>
      </c>
      <c r="U20" s="54">
        <v>1000000</v>
      </c>
      <c r="V20" s="54">
        <v>175000</v>
      </c>
      <c r="W20" s="54">
        <v>1000000</v>
      </c>
      <c r="X20" s="54"/>
      <c r="Y20" s="54"/>
      <c r="Z20" s="56"/>
    </row>
    <row r="21" spans="1:26" x14ac:dyDescent="0.25">
      <c r="A21" s="11">
        <v>2401</v>
      </c>
      <c r="B21" s="10" t="s">
        <v>133</v>
      </c>
      <c r="C21" s="60"/>
      <c r="D21" s="58"/>
      <c r="E21" s="59"/>
      <c r="F21" s="59"/>
      <c r="G21" s="57"/>
      <c r="H21" s="58"/>
      <c r="I21" s="57"/>
      <c r="J21" s="56"/>
      <c r="K21" s="77"/>
      <c r="L21" s="54"/>
      <c r="M21" s="56"/>
      <c r="N21" s="78"/>
      <c r="O21" s="78"/>
      <c r="P21" s="91">
        <v>800000</v>
      </c>
      <c r="Q21" s="106"/>
      <c r="R21" s="54">
        <v>500000</v>
      </c>
      <c r="S21" s="54">
        <v>0</v>
      </c>
      <c r="T21" s="54">
        <v>600000</v>
      </c>
      <c r="U21" s="54">
        <v>600000</v>
      </c>
      <c r="V21" s="54">
        <v>318852.2</v>
      </c>
      <c r="W21" s="54">
        <v>500000</v>
      </c>
      <c r="X21" s="54"/>
      <c r="Y21" s="54"/>
      <c r="Z21" s="56"/>
    </row>
    <row r="22" spans="1:26" x14ac:dyDescent="0.25">
      <c r="A22" s="169">
        <v>2507</v>
      </c>
      <c r="B22" s="10" t="s">
        <v>1</v>
      </c>
      <c r="C22" s="60"/>
      <c r="D22" s="58"/>
      <c r="E22" s="59"/>
      <c r="F22" s="59"/>
      <c r="G22" s="57"/>
      <c r="H22" s="58"/>
      <c r="I22" s="57"/>
      <c r="J22" s="56"/>
      <c r="K22" s="77"/>
      <c r="L22" s="54"/>
      <c r="M22" s="56"/>
      <c r="N22" s="41">
        <v>1000000</v>
      </c>
      <c r="O22" s="41">
        <v>942600</v>
      </c>
      <c r="P22" s="41">
        <v>0</v>
      </c>
      <c r="Q22" s="41">
        <v>79800</v>
      </c>
      <c r="R22" s="41">
        <v>500000</v>
      </c>
      <c r="S22" s="54">
        <v>0</v>
      </c>
      <c r="T22" s="41">
        <v>1000000</v>
      </c>
      <c r="U22" s="41">
        <v>1000000</v>
      </c>
      <c r="V22" s="41">
        <v>300000</v>
      </c>
      <c r="W22" s="54">
        <v>1000000</v>
      </c>
      <c r="X22" s="41"/>
      <c r="Y22" s="41"/>
      <c r="Z22" s="56"/>
    </row>
    <row r="23" spans="1:26" ht="16.5" thickBot="1" x14ac:dyDescent="0.3">
      <c r="A23" s="90" t="s">
        <v>0</v>
      </c>
      <c r="B23" s="90"/>
      <c r="C23" s="3">
        <f>SUM(C15:C19)</f>
        <v>1675804</v>
      </c>
      <c r="D23" s="3">
        <f>SUM(D15:D19)</f>
        <v>6184350</v>
      </c>
      <c r="E23" s="3">
        <f>SUM(E15:E19)</f>
        <v>5513803</v>
      </c>
      <c r="F23" s="64">
        <f>E23/D23*100</f>
        <v>89.15735687663215</v>
      </c>
      <c r="G23" s="3">
        <f>SUM(G15:G19)</f>
        <v>6114000</v>
      </c>
      <c r="H23" s="3">
        <f>SUM(H15:H19)</f>
        <v>5150382.25</v>
      </c>
      <c r="I23" s="64">
        <f>H23/G23*100</f>
        <v>84.239160124304874</v>
      </c>
      <c r="J23" s="3">
        <f>SUM(J15:J19)</f>
        <v>500000</v>
      </c>
      <c r="K23" s="3">
        <f>SUM(K15:K19)</f>
        <v>609135</v>
      </c>
      <c r="L23" s="54">
        <f>K23/M23*100</f>
        <v>74.877383191355975</v>
      </c>
      <c r="M23" s="3">
        <f>SUM(M15:M19)</f>
        <v>813510</v>
      </c>
      <c r="N23" s="3">
        <f t="shared" ref="N23:O23" si="1">SUM(N15:N22)</f>
        <v>35100000</v>
      </c>
      <c r="O23" s="3">
        <f t="shared" si="1"/>
        <v>11997800.289999999</v>
      </c>
      <c r="P23" s="3">
        <f>SUM(P15:P22)</f>
        <v>25601000</v>
      </c>
      <c r="Q23" s="3">
        <f t="shared" ref="Q23:S23" si="2">SUM(Q15:Q22)</f>
        <v>17905325.09</v>
      </c>
      <c r="R23" s="3">
        <f t="shared" si="2"/>
        <v>4002000</v>
      </c>
      <c r="S23" s="3">
        <f t="shared" si="2"/>
        <v>2718950</v>
      </c>
      <c r="T23" s="3">
        <f>SUM(T15:T22)</f>
        <v>9101000</v>
      </c>
      <c r="U23" s="3">
        <f>SUM(U15:U22)</f>
        <v>4101000</v>
      </c>
      <c r="V23" s="3">
        <f t="shared" ref="V23:Z23" si="3">SUM(V15:V22)</f>
        <v>2369052.2000000002</v>
      </c>
      <c r="W23" s="3">
        <f t="shared" si="3"/>
        <v>5001000</v>
      </c>
      <c r="X23" s="3">
        <f t="shared" si="3"/>
        <v>0</v>
      </c>
      <c r="Y23" s="3">
        <f t="shared" si="3"/>
        <v>0</v>
      </c>
      <c r="Z23" s="3">
        <f t="shared" si="3"/>
        <v>0</v>
      </c>
    </row>
    <row r="24" spans="1:26" ht="15.75" thickTop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thickBot="1" x14ac:dyDescent="0.3">
      <c r="A25" s="37"/>
      <c r="B25" s="40" t="s">
        <v>156</v>
      </c>
      <c r="E25" s="31"/>
      <c r="F25" s="31"/>
      <c r="G25" s="31"/>
      <c r="H25" s="31"/>
      <c r="I25" s="31"/>
      <c r="J25" s="31"/>
      <c r="K25" s="34"/>
      <c r="L25" s="34"/>
      <c r="M25" s="31"/>
      <c r="N25" s="34"/>
      <c r="O25" s="34"/>
      <c r="P25" s="34"/>
      <c r="Q25" s="34"/>
      <c r="R25" s="187">
        <f t="shared" ref="R25" si="4">R9+R23</f>
        <v>5502000</v>
      </c>
      <c r="S25" s="192"/>
      <c r="T25" s="187">
        <f>T9+T23</f>
        <v>10601000</v>
      </c>
      <c r="U25" s="187">
        <f>U9+U23</f>
        <v>5601000</v>
      </c>
      <c r="V25" s="187">
        <f t="shared" ref="V25:Z25" si="5">V9+V23</f>
        <v>2369052.2000000002</v>
      </c>
      <c r="W25" s="187">
        <f t="shared" si="5"/>
        <v>6501000</v>
      </c>
      <c r="X25" s="187">
        <f t="shared" si="5"/>
        <v>0</v>
      </c>
      <c r="Y25" s="187">
        <f t="shared" si="5"/>
        <v>0</v>
      </c>
      <c r="Z25" s="187">
        <f t="shared" si="5"/>
        <v>0</v>
      </c>
    </row>
    <row r="26" spans="1:26" ht="16.5" thickTop="1" x14ac:dyDescent="0.25">
      <c r="A26" s="25"/>
      <c r="E26" s="31"/>
      <c r="F26" s="31"/>
      <c r="G26" s="31"/>
      <c r="H26" s="31"/>
      <c r="I26" s="35"/>
      <c r="J26" s="35"/>
      <c r="K26" s="34"/>
      <c r="L26" s="34"/>
      <c r="M26" s="35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6"/>
    </row>
    <row r="28" spans="1:26" ht="15.75" x14ac:dyDescent="0.25">
      <c r="B28" s="317"/>
      <c r="C28" s="317"/>
      <c r="D28" s="317"/>
      <c r="T28" s="211"/>
    </row>
    <row r="29" spans="1:26" ht="15.75" x14ac:dyDescent="0.25">
      <c r="B29" s="28" t="s">
        <v>177</v>
      </c>
      <c r="C29" s="33"/>
      <c r="D29" s="36"/>
      <c r="T29" s="211"/>
    </row>
    <row r="30" spans="1:26" ht="27.75" customHeight="1" x14ac:dyDescent="0.25">
      <c r="B30" s="28" t="s">
        <v>124</v>
      </c>
      <c r="S30" s="293" t="s">
        <v>202</v>
      </c>
      <c r="T30" s="34"/>
    </row>
  </sheetData>
  <mergeCells count="22">
    <mergeCell ref="A1:Z1"/>
    <mergeCell ref="G5:I5"/>
    <mergeCell ref="K5:M5"/>
    <mergeCell ref="N5:O5"/>
    <mergeCell ref="R5:S5"/>
    <mergeCell ref="Z5:Z6"/>
    <mergeCell ref="U5:V5"/>
    <mergeCell ref="Y5:Y6"/>
    <mergeCell ref="A5:B6"/>
    <mergeCell ref="D5:F5"/>
    <mergeCell ref="W5:X5"/>
    <mergeCell ref="U13:V13"/>
    <mergeCell ref="Y13:Y14"/>
    <mergeCell ref="Z13:Z14"/>
    <mergeCell ref="B28:D28"/>
    <mergeCell ref="R13:S13"/>
    <mergeCell ref="A13:B14"/>
    <mergeCell ref="D13:F13"/>
    <mergeCell ref="G13:I13"/>
    <mergeCell ref="K13:M13"/>
    <mergeCell ref="N13:O13"/>
    <mergeCell ref="W13:X13"/>
  </mergeCells>
  <pageMargins left="0.7" right="0.7" top="0.61" bottom="0.51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23" zoomScaleNormal="100" workbookViewId="0">
      <selection activeCell="S32" sqref="S32"/>
    </sheetView>
  </sheetViews>
  <sheetFormatPr defaultRowHeight="15" x14ac:dyDescent="0.25"/>
  <cols>
    <col min="1" max="1" width="8.140625" customWidth="1"/>
    <col min="2" max="2" width="25" customWidth="1"/>
    <col min="3" max="15" width="0" hidden="1" customWidth="1"/>
    <col min="16" max="16" width="12.5703125" hidden="1" customWidth="1"/>
    <col min="17" max="17" width="14" customWidth="1"/>
    <col min="18" max="18" width="13.5703125" customWidth="1"/>
    <col min="19" max="19" width="13.42578125" customWidth="1"/>
    <col min="20" max="20" width="15.140625" hidden="1" customWidth="1"/>
    <col min="21" max="24" width="14.42578125" customWidth="1"/>
    <col min="25" max="25" width="15.28515625" customWidth="1"/>
    <col min="26" max="26" width="12.285156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6" ht="18" x14ac:dyDescent="0.25">
      <c r="A2" s="119" t="s">
        <v>76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5">
      <c r="A3" s="24" t="s">
        <v>74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6" ht="15.75" x14ac:dyDescent="0.25">
      <c r="A4" s="24" t="s">
        <v>75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9">
        <v>2019</v>
      </c>
      <c r="Q5" s="284">
        <v>2020</v>
      </c>
      <c r="R5" s="316">
        <v>2021</v>
      </c>
      <c r="S5" s="316"/>
      <c r="U5" s="307">
        <v>2022</v>
      </c>
      <c r="V5" s="307"/>
      <c r="W5" s="307">
        <v>2023</v>
      </c>
      <c r="X5" s="307"/>
      <c r="Y5" s="302" t="s">
        <v>193</v>
      </c>
      <c r="Z5" s="302" t="s">
        <v>181</v>
      </c>
    </row>
    <row r="6" spans="1:26" ht="51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221" t="s">
        <v>7</v>
      </c>
      <c r="V6" s="282" t="s">
        <v>8</v>
      </c>
      <c r="W6" s="221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8" t="s">
        <v>5</v>
      </c>
      <c r="C7" s="2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4">
        <v>0</v>
      </c>
      <c r="Q7" s="54">
        <v>4776669.3499999996</v>
      </c>
      <c r="R7" s="54">
        <v>0</v>
      </c>
      <c r="S7" s="54"/>
      <c r="T7" s="54">
        <v>123250000</v>
      </c>
      <c r="U7" s="54">
        <v>20000000</v>
      </c>
      <c r="V7" s="54">
        <v>1114889.03</v>
      </c>
      <c r="W7" s="54">
        <v>22000000</v>
      </c>
      <c r="X7" s="54"/>
      <c r="Y7" s="54"/>
      <c r="Z7" s="153"/>
    </row>
    <row r="8" spans="1:26" x14ac:dyDescent="0.25">
      <c r="A8" s="21">
        <v>2003</v>
      </c>
      <c r="B8" s="18" t="s">
        <v>19</v>
      </c>
      <c r="C8" s="21"/>
      <c r="D8" s="4"/>
      <c r="E8" s="4"/>
      <c r="F8" s="4"/>
      <c r="G8" s="4"/>
      <c r="H8" s="4"/>
      <c r="I8" s="4"/>
      <c r="J8" s="4"/>
      <c r="K8" s="4"/>
      <c r="L8" s="4"/>
      <c r="M8" s="4"/>
      <c r="N8" s="4">
        <v>900000</v>
      </c>
      <c r="O8" s="4">
        <v>899400</v>
      </c>
      <c r="P8" s="54">
        <v>0</v>
      </c>
      <c r="Q8" s="54">
        <v>2085135</v>
      </c>
      <c r="R8" s="54">
        <v>2000000</v>
      </c>
      <c r="S8" s="54">
        <v>0</v>
      </c>
      <c r="T8" s="54">
        <v>2000000</v>
      </c>
      <c r="U8" s="54">
        <v>2000000</v>
      </c>
      <c r="V8" s="54">
        <v>0</v>
      </c>
      <c r="W8" s="54">
        <v>700000</v>
      </c>
      <c r="X8" s="54"/>
      <c r="Y8" s="54"/>
      <c r="Z8" s="153"/>
    </row>
    <row r="9" spans="1:26" x14ac:dyDescent="0.25">
      <c r="A9" s="21">
        <v>2101</v>
      </c>
      <c r="B9" s="18" t="s">
        <v>19</v>
      </c>
      <c r="C9" s="21"/>
      <c r="D9" s="4"/>
      <c r="E9" s="4"/>
      <c r="F9" s="4"/>
      <c r="G9" s="4"/>
      <c r="H9" s="4"/>
      <c r="I9" s="4"/>
      <c r="J9" s="4"/>
      <c r="K9" s="4"/>
      <c r="L9" s="4"/>
      <c r="M9" s="4"/>
      <c r="N9" s="4">
        <v>2404000</v>
      </c>
      <c r="O9" s="4">
        <v>2402700</v>
      </c>
      <c r="P9" s="54">
        <v>0</v>
      </c>
      <c r="Q9" s="54"/>
      <c r="R9" s="54">
        <v>5000000</v>
      </c>
      <c r="S9" s="54">
        <v>4060000</v>
      </c>
      <c r="T9" s="54">
        <v>8000000</v>
      </c>
      <c r="U9" s="4"/>
      <c r="V9" s="4"/>
      <c r="W9" s="54">
        <v>0</v>
      </c>
      <c r="X9" s="4"/>
      <c r="Y9" s="4"/>
      <c r="Z9" s="153"/>
    </row>
    <row r="10" spans="1:26" x14ac:dyDescent="0.25">
      <c r="A10" s="21">
        <v>2102</v>
      </c>
      <c r="B10" s="18" t="s">
        <v>4</v>
      </c>
      <c r="C10" s="19">
        <v>1941717</v>
      </c>
      <c r="D10" s="4">
        <v>2600000</v>
      </c>
      <c r="E10" s="4">
        <v>2446150</v>
      </c>
      <c r="F10" s="4">
        <f>E10/D10*100</f>
        <v>94.082692307692312</v>
      </c>
      <c r="G10" s="4">
        <v>4480000</v>
      </c>
      <c r="H10" s="4">
        <v>4385224.5599999996</v>
      </c>
      <c r="I10" s="4">
        <f>H10/G10*100</f>
        <v>97.884476785714284</v>
      </c>
      <c r="J10" s="4"/>
      <c r="K10" s="4">
        <v>1000000</v>
      </c>
      <c r="L10" s="4">
        <f>K10/M10*100</f>
        <v>100</v>
      </c>
      <c r="M10" s="4">
        <v>1000000</v>
      </c>
      <c r="N10" s="4">
        <v>521000</v>
      </c>
      <c r="O10" s="4">
        <v>520177.6</v>
      </c>
      <c r="P10" s="54">
        <v>0</v>
      </c>
      <c r="Q10" s="54">
        <v>1999258.65</v>
      </c>
      <c r="R10" s="54">
        <v>1000000</v>
      </c>
      <c r="S10" s="54">
        <v>1000000</v>
      </c>
      <c r="T10" s="54">
        <v>610000</v>
      </c>
      <c r="U10" s="54">
        <v>500000</v>
      </c>
      <c r="V10" s="54">
        <v>0</v>
      </c>
      <c r="W10" s="54">
        <v>6000000</v>
      </c>
      <c r="X10" s="54"/>
      <c r="Y10" s="54"/>
      <c r="Z10" s="153"/>
    </row>
    <row r="11" spans="1:26" x14ac:dyDescent="0.25">
      <c r="A11" s="13">
        <v>2103</v>
      </c>
      <c r="B11" s="18" t="s">
        <v>3</v>
      </c>
      <c r="C11" s="13"/>
      <c r="D11" s="9"/>
      <c r="E11" s="9"/>
      <c r="F11" s="4"/>
      <c r="G11" s="9"/>
      <c r="H11" s="9"/>
      <c r="I11" s="4"/>
      <c r="J11" s="9"/>
      <c r="K11" s="9"/>
      <c r="L11" s="9"/>
      <c r="M11" s="9"/>
      <c r="N11" s="9"/>
      <c r="O11" s="9"/>
      <c r="P11" s="41">
        <v>0</v>
      </c>
      <c r="Q11" s="41"/>
      <c r="R11" s="41"/>
      <c r="S11" s="54"/>
      <c r="T11" s="41">
        <v>2000000</v>
      </c>
      <c r="U11" s="54">
        <v>1000000</v>
      </c>
      <c r="V11" s="41">
        <v>299900</v>
      </c>
      <c r="W11" s="54">
        <v>2000000</v>
      </c>
      <c r="X11" s="41"/>
      <c r="Y11" s="41"/>
      <c r="Z11" s="153"/>
    </row>
    <row r="12" spans="1:26" x14ac:dyDescent="0.25">
      <c r="A12" s="12">
        <v>2106</v>
      </c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4">
        <v>900000</v>
      </c>
      <c r="O12" s="4">
        <v>899485</v>
      </c>
      <c r="P12" s="54">
        <v>0</v>
      </c>
      <c r="Q12" s="54">
        <v>660155.5</v>
      </c>
      <c r="R12" s="54">
        <v>1000000</v>
      </c>
      <c r="S12" s="54">
        <v>0</v>
      </c>
      <c r="T12" s="54">
        <v>1000000</v>
      </c>
      <c r="U12" s="54">
        <v>1000000</v>
      </c>
      <c r="V12" s="54">
        <v>0</v>
      </c>
      <c r="W12" s="54">
        <v>1000000</v>
      </c>
      <c r="X12" s="54"/>
      <c r="Y12" s="54"/>
      <c r="Z12" s="153"/>
    </row>
    <row r="13" spans="1:26" x14ac:dyDescent="0.25">
      <c r="A13" s="11">
        <v>2505</v>
      </c>
      <c r="B13" s="10" t="s">
        <v>29</v>
      </c>
      <c r="C13" s="10"/>
      <c r="D13" s="10"/>
      <c r="E13" s="10"/>
      <c r="F13" s="10"/>
      <c r="G13" s="8"/>
      <c r="H13" s="10"/>
      <c r="I13" s="8"/>
      <c r="J13" s="8"/>
      <c r="K13" s="8"/>
      <c r="L13" s="10"/>
      <c r="M13" s="8"/>
      <c r="N13" s="9"/>
      <c r="O13" s="9"/>
      <c r="P13" s="41">
        <v>0</v>
      </c>
      <c r="Q13" s="41"/>
      <c r="R13" s="41">
        <v>200000</v>
      </c>
      <c r="S13" s="54">
        <v>36720</v>
      </c>
      <c r="T13" s="41">
        <v>200000</v>
      </c>
      <c r="U13" s="41">
        <v>200000</v>
      </c>
      <c r="V13" s="41">
        <v>0</v>
      </c>
      <c r="W13" s="54">
        <v>500000</v>
      </c>
      <c r="X13" s="41"/>
      <c r="Y13" s="41"/>
      <c r="Z13" s="153"/>
    </row>
    <row r="14" spans="1:26" x14ac:dyDescent="0.25">
      <c r="A14" s="13">
        <v>2507</v>
      </c>
      <c r="B14" s="10" t="s">
        <v>1</v>
      </c>
      <c r="C14" s="60"/>
      <c r="D14" s="58"/>
      <c r="E14" s="59"/>
      <c r="F14" s="59"/>
      <c r="G14" s="57"/>
      <c r="H14" s="58"/>
      <c r="I14" s="57"/>
      <c r="J14" s="56"/>
      <c r="K14" s="77"/>
      <c r="L14" s="89"/>
      <c r="M14" s="56"/>
      <c r="N14" s="41">
        <v>600000</v>
      </c>
      <c r="O14" s="41">
        <v>577202.5</v>
      </c>
      <c r="P14" s="41">
        <v>0</v>
      </c>
      <c r="Q14" s="41"/>
      <c r="R14" s="41">
        <v>500000</v>
      </c>
      <c r="S14" s="54">
        <v>0</v>
      </c>
      <c r="T14" s="41">
        <v>500000</v>
      </c>
      <c r="U14" s="41">
        <v>500000</v>
      </c>
      <c r="V14" s="41">
        <v>0</v>
      </c>
      <c r="W14" s="54">
        <v>1000000</v>
      </c>
      <c r="X14" s="41"/>
      <c r="Y14" s="41"/>
      <c r="Z14" s="153"/>
    </row>
    <row r="15" spans="1:26" ht="16.5" thickBot="1" x14ac:dyDescent="0.3">
      <c r="A15" s="6" t="s">
        <v>0</v>
      </c>
      <c r="B15" s="6"/>
      <c r="C15" s="3">
        <f>SUM(C7:C11)</f>
        <v>1941717</v>
      </c>
      <c r="D15" s="3">
        <f>SUM(D7:D11)</f>
        <v>2600000</v>
      </c>
      <c r="E15" s="3">
        <f>SUM(E7:E11)</f>
        <v>2446150</v>
      </c>
      <c r="F15" s="3">
        <f>E15/D15*100</f>
        <v>94.082692307692312</v>
      </c>
      <c r="G15" s="3">
        <f>SUM(G7:G11)</f>
        <v>4480000</v>
      </c>
      <c r="H15" s="3">
        <f>SUM(H7:H11)</f>
        <v>4385224.5599999996</v>
      </c>
      <c r="I15" s="3">
        <f>H15/G15*100</f>
        <v>97.884476785714284</v>
      </c>
      <c r="J15" s="3">
        <f>SUM(J7:J11)</f>
        <v>0</v>
      </c>
      <c r="K15" s="3">
        <f>SUM(K7:K11)</f>
        <v>1000000</v>
      </c>
      <c r="L15" s="3">
        <f>SUM(L7:L11)</f>
        <v>100</v>
      </c>
      <c r="M15" s="3">
        <f>SUM(M7:M11)</f>
        <v>1000000</v>
      </c>
      <c r="N15" s="3">
        <f>SUM(N8:N14)</f>
        <v>5325000</v>
      </c>
      <c r="O15" s="3">
        <f>SUM(O8:O14)</f>
        <v>5298965.0999999996</v>
      </c>
      <c r="P15" s="3">
        <f>SUM(P7:P14)</f>
        <v>0</v>
      </c>
      <c r="Q15" s="3">
        <f t="shared" ref="Q15:S15" si="0">SUM(Q7:Q14)</f>
        <v>9521218.5</v>
      </c>
      <c r="R15" s="3">
        <f t="shared" si="0"/>
        <v>9700000</v>
      </c>
      <c r="S15" s="3">
        <f t="shared" si="0"/>
        <v>5096720</v>
      </c>
      <c r="T15" s="3">
        <f>SUM(T7:T14)</f>
        <v>137560000</v>
      </c>
      <c r="U15" s="3">
        <f>SUM(U7:U14)</f>
        <v>25200000</v>
      </c>
      <c r="V15" s="3">
        <f t="shared" ref="V15:Z15" si="1">SUM(V7:V14)</f>
        <v>1414789.03</v>
      </c>
      <c r="W15" s="3">
        <f t="shared" si="1"/>
        <v>33200000</v>
      </c>
      <c r="X15" s="3">
        <f t="shared" si="1"/>
        <v>0</v>
      </c>
      <c r="Y15" s="3">
        <f t="shared" si="1"/>
        <v>0</v>
      </c>
      <c r="Z15" s="3">
        <f t="shared" si="1"/>
        <v>0</v>
      </c>
    </row>
    <row r="16" spans="1:26" ht="15.75" thickTop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ht="15.75" x14ac:dyDescent="0.25">
      <c r="A17" s="37"/>
      <c r="B17" s="36"/>
      <c r="C17" s="71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70"/>
      <c r="O17" s="70"/>
      <c r="P17" s="70"/>
      <c r="Q17" s="70"/>
      <c r="R17" s="70"/>
      <c r="S17" s="70"/>
      <c r="T17" s="70"/>
      <c r="U17" s="36"/>
      <c r="V17" s="36"/>
      <c r="W17" s="36"/>
      <c r="X17" s="36"/>
      <c r="Y17" s="36"/>
    </row>
    <row r="18" spans="1:26" ht="18" x14ac:dyDescent="0.25">
      <c r="A18" s="24" t="s">
        <v>74</v>
      </c>
      <c r="B18" s="25"/>
      <c r="C18" s="25"/>
      <c r="D18" s="25"/>
      <c r="E18" s="25"/>
      <c r="F18" s="25"/>
      <c r="G18" s="25"/>
      <c r="H18" s="25"/>
      <c r="I18" s="25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spans="1:26" ht="15.75" x14ac:dyDescent="0.25">
      <c r="A19" s="24" t="s">
        <v>73</v>
      </c>
      <c r="B19" s="23"/>
      <c r="C19" s="2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5" customHeight="1" x14ac:dyDescent="0.25">
      <c r="A20" s="297" t="s">
        <v>12</v>
      </c>
      <c r="B20" s="298"/>
      <c r="C20" s="48">
        <v>2014</v>
      </c>
      <c r="D20" s="308">
        <v>2015</v>
      </c>
      <c r="E20" s="309"/>
      <c r="F20" s="310"/>
      <c r="G20" s="308">
        <v>2016</v>
      </c>
      <c r="H20" s="309"/>
      <c r="I20" s="310"/>
      <c r="J20" s="45">
        <v>2017</v>
      </c>
      <c r="K20" s="311">
        <v>2017</v>
      </c>
      <c r="L20" s="312"/>
      <c r="M20" s="313"/>
      <c r="N20" s="311">
        <v>2018</v>
      </c>
      <c r="O20" s="313"/>
      <c r="P20" s="279">
        <v>2019</v>
      </c>
      <c r="Q20" s="284">
        <v>2020</v>
      </c>
      <c r="R20" s="316">
        <v>2021</v>
      </c>
      <c r="S20" s="316"/>
      <c r="T20" s="47">
        <v>2022</v>
      </c>
      <c r="U20" s="307">
        <v>2022</v>
      </c>
      <c r="V20" s="307"/>
      <c r="W20" s="314">
        <v>2023</v>
      </c>
      <c r="X20" s="315"/>
      <c r="Y20" s="302" t="s">
        <v>193</v>
      </c>
      <c r="Z20" s="302" t="s">
        <v>181</v>
      </c>
    </row>
    <row r="21" spans="1:26" ht="53.25" customHeight="1" x14ac:dyDescent="0.25">
      <c r="A21" s="299"/>
      <c r="B21" s="300"/>
      <c r="C21" s="46" t="s">
        <v>8</v>
      </c>
      <c r="D21" s="45" t="s">
        <v>7</v>
      </c>
      <c r="E21" s="45" t="s">
        <v>8</v>
      </c>
      <c r="F21" s="43" t="s">
        <v>11</v>
      </c>
      <c r="G21" s="43" t="s">
        <v>10</v>
      </c>
      <c r="H21" s="45" t="s">
        <v>8</v>
      </c>
      <c r="I21" s="43" t="s">
        <v>11</v>
      </c>
      <c r="J21" s="45" t="s">
        <v>7</v>
      </c>
      <c r="K21" s="45" t="s">
        <v>9</v>
      </c>
      <c r="L21" s="43" t="s">
        <v>11</v>
      </c>
      <c r="M21" s="43" t="s">
        <v>10</v>
      </c>
      <c r="N21" s="43" t="s">
        <v>10</v>
      </c>
      <c r="O21" s="45" t="s">
        <v>9</v>
      </c>
      <c r="P21" s="45" t="s">
        <v>7</v>
      </c>
      <c r="Q21" s="43" t="s">
        <v>8</v>
      </c>
      <c r="R21" s="44" t="s">
        <v>7</v>
      </c>
      <c r="S21" s="219" t="s">
        <v>8</v>
      </c>
      <c r="T21" s="43" t="s">
        <v>6</v>
      </c>
      <c r="U21" s="219" t="s">
        <v>7</v>
      </c>
      <c r="V21" s="282" t="s">
        <v>8</v>
      </c>
      <c r="W21" s="44" t="s">
        <v>7</v>
      </c>
      <c r="X21" s="286" t="s">
        <v>194</v>
      </c>
      <c r="Y21" s="303"/>
      <c r="Z21" s="303"/>
    </row>
    <row r="22" spans="1:26" ht="15" customHeight="1" x14ac:dyDescent="0.25">
      <c r="A22" s="177">
        <v>2001</v>
      </c>
      <c r="B22" s="18" t="s">
        <v>5</v>
      </c>
      <c r="C22" s="128"/>
      <c r="D22" s="235"/>
      <c r="E22" s="235"/>
      <c r="F22" s="233"/>
      <c r="G22" s="233"/>
      <c r="H22" s="235"/>
      <c r="I22" s="233"/>
      <c r="J22" s="235"/>
      <c r="K22" s="235"/>
      <c r="L22" s="233"/>
      <c r="M22" s="233"/>
      <c r="N22" s="233"/>
      <c r="O22" s="235"/>
      <c r="P22" s="235"/>
      <c r="Q22" s="233"/>
      <c r="R22" s="44"/>
      <c r="S22" s="233"/>
      <c r="T22" s="233"/>
      <c r="U22" s="233"/>
      <c r="V22" s="233"/>
      <c r="W22" s="54">
        <v>6000000</v>
      </c>
      <c r="X22" s="282"/>
      <c r="Y22" s="220"/>
      <c r="Z22" s="153"/>
    </row>
    <row r="23" spans="1:26" x14ac:dyDescent="0.25">
      <c r="A23" s="177">
        <v>2003</v>
      </c>
      <c r="B23" s="150" t="s">
        <v>19</v>
      </c>
      <c r="C23" s="233"/>
      <c r="D23" s="235"/>
      <c r="E23" s="235"/>
      <c r="F23" s="233"/>
      <c r="G23" s="235"/>
      <c r="H23" s="235"/>
      <c r="I23" s="233"/>
      <c r="J23" s="44">
        <v>2000000</v>
      </c>
      <c r="K23" s="44"/>
      <c r="L23" s="44"/>
      <c r="M23" s="44">
        <v>2000000</v>
      </c>
      <c r="N23" s="44"/>
      <c r="O23" s="44"/>
      <c r="P23" s="44">
        <v>0</v>
      </c>
      <c r="Q23" s="44"/>
      <c r="R23" s="54">
        <v>0</v>
      </c>
      <c r="S23" s="44"/>
      <c r="T23" s="44">
        <v>0</v>
      </c>
      <c r="U23" s="234"/>
      <c r="V23" s="234"/>
      <c r="W23" s="54">
        <v>1000000</v>
      </c>
      <c r="X23" s="283"/>
      <c r="Y23" s="129"/>
      <c r="Z23" s="153"/>
    </row>
    <row r="24" spans="1:26" x14ac:dyDescent="0.25">
      <c r="A24" s="13">
        <v>2102</v>
      </c>
      <c r="B24" s="18" t="s">
        <v>4</v>
      </c>
      <c r="C24" s="85">
        <v>700000</v>
      </c>
      <c r="D24" s="41">
        <v>1400000</v>
      </c>
      <c r="E24" s="41">
        <v>1388373</v>
      </c>
      <c r="F24" s="54">
        <f>E24/D24*100</f>
        <v>99.169499999999999</v>
      </c>
      <c r="G24" s="41">
        <v>1930000</v>
      </c>
      <c r="H24" s="41">
        <v>1918112</v>
      </c>
      <c r="I24" s="54">
        <f>H24/G24*100</f>
        <v>99.384041450777204</v>
      </c>
      <c r="J24" s="41"/>
      <c r="K24" s="41">
        <v>8934638</v>
      </c>
      <c r="L24" s="41">
        <f>K24/M24*100</f>
        <v>94.56644792548687</v>
      </c>
      <c r="M24" s="41">
        <v>9448000</v>
      </c>
      <c r="N24" s="41">
        <v>5000000</v>
      </c>
      <c r="O24" s="41">
        <v>4991999.5</v>
      </c>
      <c r="P24" s="41">
        <v>0</v>
      </c>
      <c r="Q24" s="41"/>
      <c r="R24" s="41">
        <v>500000</v>
      </c>
      <c r="S24" s="41">
        <v>494696.61</v>
      </c>
      <c r="T24" s="41">
        <v>18415000</v>
      </c>
      <c r="U24" s="41">
        <v>500000</v>
      </c>
      <c r="V24" s="41">
        <v>0</v>
      </c>
      <c r="W24" s="54">
        <v>1000000</v>
      </c>
      <c r="X24" s="41"/>
      <c r="Y24" s="41"/>
      <c r="Z24" s="153"/>
    </row>
    <row r="25" spans="1:26" ht="16.5" thickBot="1" x14ac:dyDescent="0.3">
      <c r="A25" s="6" t="s">
        <v>0</v>
      </c>
      <c r="B25" s="179"/>
      <c r="C25" s="172">
        <f>SUM(C23:C24)</f>
        <v>700000</v>
      </c>
      <c r="D25" s="172">
        <f>SUM(D23:D24)</f>
        <v>1400000</v>
      </c>
      <c r="E25" s="172">
        <f>SUM(E23:E24)</f>
        <v>1388373</v>
      </c>
      <c r="F25" s="172">
        <f>E25/D25*100</f>
        <v>99.169499999999999</v>
      </c>
      <c r="G25" s="172">
        <f>SUM(G23:G24)</f>
        <v>1930000</v>
      </c>
      <c r="H25" s="172">
        <f>SUM(H23:H24)</f>
        <v>1918112</v>
      </c>
      <c r="I25" s="172">
        <f>H25/G25*100</f>
        <v>99.384041450777204</v>
      </c>
      <c r="J25" s="172">
        <f>SUM(J23:J24)</f>
        <v>2000000</v>
      </c>
      <c r="K25" s="172">
        <f>SUM(K23:K24)</f>
        <v>8934638</v>
      </c>
      <c r="L25" s="41">
        <f>K25/M25*100</f>
        <v>78.045405310971347</v>
      </c>
      <c r="M25" s="172">
        <f>SUM(M23:M24)</f>
        <v>11448000</v>
      </c>
      <c r="N25" s="172">
        <f>SUM(N23:N24)</f>
        <v>5000000</v>
      </c>
      <c r="O25" s="172">
        <f>SUM(O23:O24)</f>
        <v>4991999.5</v>
      </c>
      <c r="P25" s="172">
        <f>SUM(P23:P24)</f>
        <v>0</v>
      </c>
      <c r="Q25" s="172">
        <f t="shared" ref="Q25:Z25" si="2">SUM(Q22:Q24)</f>
        <v>0</v>
      </c>
      <c r="R25" s="172">
        <f t="shared" si="2"/>
        <v>500000</v>
      </c>
      <c r="S25" s="172">
        <f t="shared" si="2"/>
        <v>494696.61</v>
      </c>
      <c r="T25" s="172">
        <f t="shared" si="2"/>
        <v>18415000</v>
      </c>
      <c r="U25" s="172">
        <f t="shared" si="2"/>
        <v>500000</v>
      </c>
      <c r="V25" s="172">
        <f t="shared" si="2"/>
        <v>0</v>
      </c>
      <c r="W25" s="172">
        <f t="shared" si="2"/>
        <v>8000000</v>
      </c>
      <c r="X25" s="172">
        <f t="shared" si="2"/>
        <v>0</v>
      </c>
      <c r="Y25" s="172">
        <f t="shared" si="2"/>
        <v>0</v>
      </c>
      <c r="Z25" s="172">
        <f t="shared" si="2"/>
        <v>0</v>
      </c>
    </row>
    <row r="26" spans="1:26" ht="15.75" thickTop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5.75" x14ac:dyDescent="0.25">
      <c r="A27" s="37"/>
      <c r="E27" s="31"/>
      <c r="F27" s="31"/>
      <c r="G27" s="31"/>
      <c r="H27" s="31"/>
      <c r="I27" s="31"/>
      <c r="J27" s="31"/>
      <c r="K27" s="34"/>
      <c r="L27" s="34"/>
      <c r="M27" s="31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6" ht="16.5" thickBot="1" x14ac:dyDescent="0.3">
      <c r="A28" s="25"/>
      <c r="B28" s="40" t="s">
        <v>156</v>
      </c>
      <c r="E28" s="31"/>
      <c r="F28" s="31"/>
      <c r="G28" s="31"/>
      <c r="H28" s="31"/>
      <c r="I28" s="35"/>
      <c r="J28" s="35"/>
      <c r="K28" s="34"/>
      <c r="L28" s="34"/>
      <c r="M28" s="35"/>
      <c r="N28" s="34"/>
      <c r="O28" s="34"/>
      <c r="P28" s="34"/>
      <c r="Q28" s="34"/>
      <c r="R28" s="187">
        <f>R15+R25</f>
        <v>10200000</v>
      </c>
      <c r="S28" s="192"/>
      <c r="T28" s="187">
        <f>T15+T25</f>
        <v>155975000</v>
      </c>
      <c r="U28" s="187">
        <f>U15+U25</f>
        <v>25700000</v>
      </c>
      <c r="V28" s="187">
        <f t="shared" ref="V28:Z28" si="3">V15+V25</f>
        <v>1414789.03</v>
      </c>
      <c r="W28" s="187">
        <f t="shared" si="3"/>
        <v>41200000</v>
      </c>
      <c r="X28" s="187">
        <f t="shared" si="3"/>
        <v>0</v>
      </c>
      <c r="Y28" s="187">
        <f t="shared" si="3"/>
        <v>0</v>
      </c>
      <c r="Z28" s="187">
        <f t="shared" si="3"/>
        <v>0</v>
      </c>
    </row>
    <row r="29" spans="1:26" ht="16.5" thickTop="1" x14ac:dyDescent="0.25">
      <c r="A29" s="25"/>
      <c r="B29" s="24"/>
      <c r="C29" s="33"/>
      <c r="D29" s="36"/>
      <c r="E29" s="31"/>
      <c r="F29" s="31"/>
      <c r="G29" s="31"/>
      <c r="H29" s="31"/>
      <c r="I29" s="35"/>
      <c r="J29" s="35"/>
      <c r="K29" s="34"/>
      <c r="L29" s="34"/>
      <c r="M29" s="35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6" ht="15.75" x14ac:dyDescent="0.25">
      <c r="B30" s="317"/>
      <c r="C30" s="317"/>
      <c r="D30" s="317"/>
    </row>
    <row r="31" spans="1:26" ht="15.75" x14ac:dyDescent="0.25">
      <c r="B31" s="28" t="s">
        <v>177</v>
      </c>
      <c r="C31" s="33"/>
      <c r="D31" s="36"/>
      <c r="T31" s="211" t="s">
        <v>159</v>
      </c>
    </row>
    <row r="32" spans="1:26" ht="25.5" customHeight="1" x14ac:dyDescent="0.25">
      <c r="B32" s="28" t="s">
        <v>124</v>
      </c>
      <c r="C32" s="52"/>
      <c r="D32" s="52"/>
      <c r="S32" s="293" t="s">
        <v>202</v>
      </c>
      <c r="T32" s="34" t="s">
        <v>160</v>
      </c>
    </row>
  </sheetData>
  <mergeCells count="22">
    <mergeCell ref="A1:Y1"/>
    <mergeCell ref="G5:I5"/>
    <mergeCell ref="K5:M5"/>
    <mergeCell ref="N5:O5"/>
    <mergeCell ref="U5:V5"/>
    <mergeCell ref="Y5:Y6"/>
    <mergeCell ref="R5:S5"/>
    <mergeCell ref="A5:B6"/>
    <mergeCell ref="D5:F5"/>
    <mergeCell ref="W5:X5"/>
    <mergeCell ref="Z5:Z6"/>
    <mergeCell ref="Z20:Z21"/>
    <mergeCell ref="U20:V20"/>
    <mergeCell ref="Y20:Y21"/>
    <mergeCell ref="B30:D30"/>
    <mergeCell ref="R20:S20"/>
    <mergeCell ref="A20:B21"/>
    <mergeCell ref="D20:F20"/>
    <mergeCell ref="G20:I20"/>
    <mergeCell ref="K20:M20"/>
    <mergeCell ref="N20:O20"/>
    <mergeCell ref="W20:X20"/>
  </mergeCells>
  <pageMargins left="0.69" right="0.16" top="0.75" bottom="0.75" header="0.3" footer="0.3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S22" sqref="S22"/>
    </sheetView>
  </sheetViews>
  <sheetFormatPr defaultRowHeight="15" x14ac:dyDescent="0.25"/>
  <cols>
    <col min="1" max="1" width="7.7109375" customWidth="1"/>
    <col min="2" max="2" width="26.5703125" customWidth="1"/>
    <col min="3" max="15" width="0" hidden="1" customWidth="1"/>
    <col min="16" max="16" width="13.28515625" hidden="1" customWidth="1"/>
    <col min="17" max="17" width="13.42578125" customWidth="1"/>
    <col min="18" max="18" width="14.42578125" customWidth="1"/>
    <col min="19" max="19" width="15.42578125" customWidth="1"/>
    <col min="20" max="20" width="13.85546875" hidden="1" customWidth="1"/>
    <col min="21" max="21" width="15" style="197" customWidth="1"/>
    <col min="22" max="22" width="13.140625" style="197" customWidth="1"/>
    <col min="23" max="23" width="13.5703125" style="197" customWidth="1"/>
    <col min="24" max="24" width="12.5703125" style="197" customWidth="1"/>
    <col min="25" max="25" width="15.140625" style="197" customWidth="1"/>
    <col min="26" max="26" width="14.5703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72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1"/>
    </row>
    <row r="3" spans="1:26" x14ac:dyDescent="0.25">
      <c r="A3" s="24" t="s">
        <v>71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7"/>
      <c r="V3" s="27"/>
      <c r="W3" s="27"/>
      <c r="X3" s="27"/>
      <c r="Y3" s="27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9">
        <v>2019</v>
      </c>
      <c r="Q5" s="284">
        <v>2020</v>
      </c>
      <c r="R5" s="316">
        <v>2021</v>
      </c>
      <c r="S5" s="316"/>
      <c r="U5" s="320">
        <v>2022</v>
      </c>
      <c r="V5" s="321"/>
      <c r="W5" s="307">
        <v>2023</v>
      </c>
      <c r="X5" s="307"/>
      <c r="Y5" s="302" t="s">
        <v>193</v>
      </c>
      <c r="Z5" s="302" t="s">
        <v>181</v>
      </c>
    </row>
    <row r="6" spans="1:26" ht="48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82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177">
        <v>2002</v>
      </c>
      <c r="B7" s="18" t="s">
        <v>3</v>
      </c>
      <c r="C7" s="128"/>
      <c r="D7" s="45"/>
      <c r="E7" s="45"/>
      <c r="F7" s="43"/>
      <c r="G7" s="43"/>
      <c r="H7" s="45"/>
      <c r="I7" s="43"/>
      <c r="J7" s="45"/>
      <c r="K7" s="45"/>
      <c r="L7" s="43"/>
      <c r="M7" s="43"/>
      <c r="N7" s="43"/>
      <c r="O7" s="45"/>
      <c r="P7" s="170"/>
      <c r="Q7" s="171"/>
      <c r="R7" s="44"/>
      <c r="S7" s="205"/>
      <c r="T7" s="129">
        <v>2050000</v>
      </c>
      <c r="U7" s="129">
        <v>2000000</v>
      </c>
      <c r="V7" s="41">
        <v>911859.19999999995</v>
      </c>
      <c r="W7" s="129">
        <v>1000000</v>
      </c>
      <c r="X7" s="41"/>
      <c r="Y7" s="129"/>
      <c r="Z7" s="153"/>
    </row>
    <row r="8" spans="1:26" x14ac:dyDescent="0.25">
      <c r="A8" s="13">
        <v>2003</v>
      </c>
      <c r="B8" s="18" t="s">
        <v>19</v>
      </c>
      <c r="C8" s="15">
        <v>11600</v>
      </c>
      <c r="D8" s="9"/>
      <c r="E8" s="9"/>
      <c r="F8" s="4"/>
      <c r="G8" s="9"/>
      <c r="H8" s="9"/>
      <c r="I8" s="4"/>
      <c r="J8" s="9">
        <v>1000000</v>
      </c>
      <c r="K8" s="9">
        <v>166450</v>
      </c>
      <c r="L8" s="9">
        <f>K8/M8*100</f>
        <v>16.645</v>
      </c>
      <c r="M8" s="9">
        <v>1000000</v>
      </c>
      <c r="N8" s="9"/>
      <c r="O8" s="9"/>
      <c r="P8" s="41"/>
      <c r="Q8" s="54"/>
      <c r="R8" s="54">
        <v>100000</v>
      </c>
      <c r="S8" s="54">
        <v>1014100</v>
      </c>
      <c r="T8" s="41">
        <v>3500000</v>
      </c>
      <c r="U8" s="41">
        <v>1000000</v>
      </c>
      <c r="V8" s="41">
        <v>0</v>
      </c>
      <c r="W8" s="129">
        <v>0</v>
      </c>
      <c r="X8" s="41"/>
      <c r="Y8" s="41"/>
      <c r="Z8" s="153"/>
    </row>
    <row r="9" spans="1:26" x14ac:dyDescent="0.25">
      <c r="A9" s="21">
        <v>2101</v>
      </c>
      <c r="B9" s="18" t="s">
        <v>19</v>
      </c>
      <c r="C9" s="15"/>
      <c r="D9" s="9"/>
      <c r="E9" s="9"/>
      <c r="F9" s="4"/>
      <c r="G9" s="9"/>
      <c r="H9" s="9"/>
      <c r="I9" s="4"/>
      <c r="J9" s="9"/>
      <c r="K9" s="9"/>
      <c r="L9" s="9"/>
      <c r="M9" s="9"/>
      <c r="N9" s="9"/>
      <c r="O9" s="9"/>
      <c r="P9" s="41"/>
      <c r="Q9" s="54"/>
      <c r="R9" s="54">
        <v>13000000</v>
      </c>
      <c r="S9" s="54">
        <v>3000000</v>
      </c>
      <c r="T9" s="41">
        <v>30000000</v>
      </c>
      <c r="U9" s="9"/>
      <c r="V9" s="41"/>
      <c r="W9" s="129">
        <v>0</v>
      </c>
      <c r="X9" s="41"/>
      <c r="Y9" s="129"/>
      <c r="Z9" s="153"/>
    </row>
    <row r="10" spans="1:26" x14ac:dyDescent="0.25">
      <c r="A10" s="13">
        <v>2102</v>
      </c>
      <c r="B10" s="18" t="s">
        <v>4</v>
      </c>
      <c r="C10" s="15">
        <v>1448900</v>
      </c>
      <c r="D10" s="9">
        <v>2700000</v>
      </c>
      <c r="E10" s="9">
        <v>2463742</v>
      </c>
      <c r="F10" s="4">
        <f>E10/D10*100</f>
        <v>91.249703703703702</v>
      </c>
      <c r="G10" s="9">
        <v>6395000</v>
      </c>
      <c r="H10" s="9">
        <v>6388322.9000000004</v>
      </c>
      <c r="I10" s="4">
        <f>H10/G10*100</f>
        <v>99.895588741204065</v>
      </c>
      <c r="J10" s="9">
        <v>1000000</v>
      </c>
      <c r="K10" s="9">
        <v>1620784</v>
      </c>
      <c r="L10" s="9">
        <f>K10/M10*100</f>
        <v>99.863462723351816</v>
      </c>
      <c r="M10" s="9">
        <v>1623000</v>
      </c>
      <c r="N10" s="9">
        <v>2669210</v>
      </c>
      <c r="O10" s="9">
        <v>2668037.5099999998</v>
      </c>
      <c r="P10" s="41"/>
      <c r="Q10" s="54">
        <v>679780</v>
      </c>
      <c r="R10" s="54">
        <v>3000000</v>
      </c>
      <c r="S10" s="54">
        <v>2953698.67</v>
      </c>
      <c r="T10" s="41">
        <v>4142000</v>
      </c>
      <c r="U10" s="129">
        <v>2000000</v>
      </c>
      <c r="V10" s="41">
        <v>65850</v>
      </c>
      <c r="W10" s="129">
        <v>2000000</v>
      </c>
      <c r="X10" s="41"/>
      <c r="Y10" s="226"/>
      <c r="Z10" s="153"/>
    </row>
    <row r="11" spans="1:26" x14ac:dyDescent="0.25">
      <c r="A11" s="13">
        <v>2103</v>
      </c>
      <c r="B11" s="18" t="s">
        <v>3</v>
      </c>
      <c r="C11" s="15"/>
      <c r="D11" s="9"/>
      <c r="E11" s="9"/>
      <c r="F11" s="4"/>
      <c r="G11" s="9"/>
      <c r="H11" s="9"/>
      <c r="I11" s="4"/>
      <c r="J11" s="9"/>
      <c r="K11" s="9"/>
      <c r="L11" s="9"/>
      <c r="M11" s="9"/>
      <c r="N11" s="9"/>
      <c r="O11" s="9"/>
      <c r="P11" s="41"/>
      <c r="Q11" s="54"/>
      <c r="R11" s="54">
        <v>725000</v>
      </c>
      <c r="S11" s="54">
        <v>28621484</v>
      </c>
      <c r="T11" s="41">
        <v>30000000</v>
      </c>
      <c r="U11" s="129">
        <v>2000000</v>
      </c>
      <c r="V11" s="41">
        <v>1551790</v>
      </c>
      <c r="W11" s="129">
        <v>0</v>
      </c>
      <c r="X11" s="41"/>
      <c r="Y11" s="226"/>
      <c r="Z11" s="153"/>
    </row>
    <row r="12" spans="1:26" x14ac:dyDescent="0.25">
      <c r="A12" s="13">
        <v>2104</v>
      </c>
      <c r="B12" s="14" t="s">
        <v>27</v>
      </c>
      <c r="C12" s="15"/>
      <c r="D12" s="9"/>
      <c r="E12" s="9"/>
      <c r="F12" s="4"/>
      <c r="G12" s="9"/>
      <c r="H12" s="9"/>
      <c r="I12" s="4"/>
      <c r="J12" s="9"/>
      <c r="K12" s="9"/>
      <c r="L12" s="9"/>
      <c r="M12" s="9"/>
      <c r="N12" s="9"/>
      <c r="O12" s="9"/>
      <c r="P12" s="41"/>
      <c r="Q12" s="54"/>
      <c r="R12" s="54"/>
      <c r="S12" s="54"/>
      <c r="T12" s="41">
        <v>5000000</v>
      </c>
      <c r="U12" s="9"/>
      <c r="V12" s="41"/>
      <c r="W12" s="129">
        <v>0</v>
      </c>
      <c r="X12" s="41"/>
      <c r="Y12" s="9"/>
      <c r="Z12" s="153"/>
    </row>
    <row r="13" spans="1:26" x14ac:dyDescent="0.25">
      <c r="A13" s="12">
        <v>2106</v>
      </c>
      <c r="B13" s="8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4"/>
      <c r="O13" s="4"/>
      <c r="P13" s="54"/>
      <c r="Q13" s="54">
        <v>680000</v>
      </c>
      <c r="R13" s="54">
        <v>1000000</v>
      </c>
      <c r="S13" s="54">
        <v>0</v>
      </c>
      <c r="T13" s="54">
        <v>3000000</v>
      </c>
      <c r="U13" s="54">
        <v>3000000</v>
      </c>
      <c r="V13" s="41">
        <v>0</v>
      </c>
      <c r="W13" s="129">
        <v>2000000</v>
      </c>
      <c r="X13" s="41"/>
      <c r="Y13" s="54"/>
      <c r="Z13" s="153"/>
    </row>
    <row r="14" spans="1:26" x14ac:dyDescent="0.25">
      <c r="A14" s="11">
        <v>2401</v>
      </c>
      <c r="B14" s="150" t="s">
        <v>15</v>
      </c>
      <c r="C14" s="10"/>
      <c r="D14" s="10"/>
      <c r="E14" s="10"/>
      <c r="F14" s="10"/>
      <c r="G14" s="8"/>
      <c r="H14" s="10"/>
      <c r="I14" s="8"/>
      <c r="J14" s="8"/>
      <c r="K14" s="8"/>
      <c r="L14" s="10"/>
      <c r="M14" s="8"/>
      <c r="N14" s="9"/>
      <c r="O14" s="9"/>
      <c r="P14" s="41"/>
      <c r="Q14" s="54"/>
      <c r="R14" s="54"/>
      <c r="S14" s="54"/>
      <c r="T14" s="41">
        <v>1100000</v>
      </c>
      <c r="U14" s="54">
        <v>500000</v>
      </c>
      <c r="V14" s="41">
        <v>345247.01</v>
      </c>
      <c r="W14" s="129">
        <v>500000</v>
      </c>
      <c r="X14" s="41"/>
      <c r="Y14" s="54"/>
      <c r="Z14" s="153"/>
    </row>
    <row r="15" spans="1:26" x14ac:dyDescent="0.25">
      <c r="A15" s="13">
        <v>2505</v>
      </c>
      <c r="B15" s="10" t="s">
        <v>29</v>
      </c>
      <c r="C15" s="60"/>
      <c r="D15" s="58"/>
      <c r="E15" s="59"/>
      <c r="F15" s="59"/>
      <c r="G15" s="57"/>
      <c r="H15" s="58"/>
      <c r="I15" s="57"/>
      <c r="J15" s="56"/>
      <c r="K15" s="77"/>
      <c r="L15" s="9"/>
      <c r="M15" s="56"/>
      <c r="N15" s="9">
        <v>620000</v>
      </c>
      <c r="O15" s="9">
        <v>618766.25</v>
      </c>
      <c r="P15" s="41">
        <v>200000</v>
      </c>
      <c r="Q15" s="41"/>
      <c r="R15" s="41">
        <v>1000000</v>
      </c>
      <c r="S15" s="54">
        <v>906579</v>
      </c>
      <c r="T15" s="41">
        <v>1000000</v>
      </c>
      <c r="U15" s="41">
        <v>1000000</v>
      </c>
      <c r="V15" s="41">
        <v>536679</v>
      </c>
      <c r="W15" s="129">
        <v>1000000</v>
      </c>
      <c r="X15" s="41"/>
      <c r="Y15" s="41"/>
      <c r="Z15" s="153"/>
    </row>
    <row r="16" spans="1:26" x14ac:dyDescent="0.25">
      <c r="A16" s="13">
        <v>2507</v>
      </c>
      <c r="B16" s="10" t="s">
        <v>1</v>
      </c>
      <c r="C16" s="60"/>
      <c r="D16" s="58"/>
      <c r="E16" s="59"/>
      <c r="F16" s="59"/>
      <c r="G16" s="57"/>
      <c r="H16" s="58"/>
      <c r="I16" s="57"/>
      <c r="J16" s="56"/>
      <c r="K16" s="77"/>
      <c r="L16" s="9"/>
      <c r="M16" s="56"/>
      <c r="N16" s="9">
        <v>500000</v>
      </c>
      <c r="O16" s="9">
        <v>497197.8</v>
      </c>
      <c r="P16" s="41"/>
      <c r="Q16" s="41"/>
      <c r="R16" s="41">
        <v>1000000</v>
      </c>
      <c r="S16" s="54">
        <v>116640</v>
      </c>
      <c r="T16" s="41">
        <v>2000000</v>
      </c>
      <c r="U16" s="41">
        <v>2000000</v>
      </c>
      <c r="V16" s="41">
        <v>375000</v>
      </c>
      <c r="W16" s="129">
        <v>1200000</v>
      </c>
      <c r="X16" s="41"/>
      <c r="Y16" s="41"/>
      <c r="Z16" s="153"/>
    </row>
    <row r="17" spans="1:26" hidden="1" x14ac:dyDescent="0.25">
      <c r="A17" s="74"/>
      <c r="B17" s="10" t="s">
        <v>70</v>
      </c>
      <c r="C17" s="60"/>
      <c r="D17" s="58"/>
      <c r="E17" s="59"/>
      <c r="F17" s="59"/>
      <c r="G17" s="58"/>
      <c r="H17" s="58"/>
      <c r="I17" s="58"/>
      <c r="J17" s="130"/>
      <c r="K17" s="89"/>
      <c r="L17" s="9"/>
      <c r="M17" s="130"/>
      <c r="N17" s="9"/>
      <c r="O17" s="9"/>
      <c r="P17" s="41"/>
      <c r="Q17" s="41"/>
      <c r="R17" s="41"/>
      <c r="S17" s="41"/>
      <c r="T17" s="41">
        <v>10000000</v>
      </c>
      <c r="U17" s="9"/>
      <c r="V17" s="9"/>
      <c r="W17" s="9"/>
      <c r="X17" s="9"/>
      <c r="Y17" s="9"/>
      <c r="Z17" s="59"/>
    </row>
    <row r="18" spans="1:26" ht="16.5" thickBot="1" x14ac:dyDescent="0.3">
      <c r="A18" s="6" t="s">
        <v>0</v>
      </c>
      <c r="B18" s="6"/>
      <c r="C18" s="3">
        <f>SUM(C8:C10)</f>
        <v>1460500</v>
      </c>
      <c r="D18" s="3">
        <f>SUM(D8:D10)</f>
        <v>2700000</v>
      </c>
      <c r="E18" s="3">
        <f>SUM(E8:E10)</f>
        <v>2463742</v>
      </c>
      <c r="F18" s="3">
        <f>E18/D18*100</f>
        <v>91.249703703703702</v>
      </c>
      <c r="G18" s="3">
        <f>SUM(G8:G10)</f>
        <v>6395000</v>
      </c>
      <c r="H18" s="3">
        <f>SUM(H8:H10)</f>
        <v>6388322.9000000004</v>
      </c>
      <c r="I18" s="3">
        <f>H18/G18*100</f>
        <v>99.895588741204065</v>
      </c>
      <c r="J18" s="3">
        <f>SUM(J8:J10)</f>
        <v>2000000</v>
      </c>
      <c r="K18" s="3">
        <f>SUM(K8:K10)</f>
        <v>1787234</v>
      </c>
      <c r="L18" s="9">
        <f>K18/M18*100</f>
        <v>68.137018680899729</v>
      </c>
      <c r="M18" s="3">
        <f>SUM(M8:M10)</f>
        <v>2623000</v>
      </c>
      <c r="N18" s="3">
        <f>SUM(N10:N16)</f>
        <v>3789210</v>
      </c>
      <c r="O18" s="3">
        <f>SUM(O10:O16)</f>
        <v>3784001.5599999996</v>
      </c>
      <c r="P18" s="3">
        <f>SUM(P7:P17)</f>
        <v>200000</v>
      </c>
      <c r="Q18" s="3">
        <f t="shared" ref="Q18:R18" si="0">SUM(Q7:Q17)</f>
        <v>1359780</v>
      </c>
      <c r="R18" s="3">
        <f t="shared" si="0"/>
        <v>19825000</v>
      </c>
      <c r="S18" s="3">
        <f>SUM(S7:S17)</f>
        <v>36612501.670000002</v>
      </c>
      <c r="T18" s="3">
        <f>SUM(T7:T17)</f>
        <v>91792000</v>
      </c>
      <c r="U18" s="3">
        <f>SUM(U7:U17)</f>
        <v>13500000</v>
      </c>
      <c r="V18" s="3">
        <f t="shared" ref="V18:Z18" si="1">SUM(V7:V17)</f>
        <v>3786425.21</v>
      </c>
      <c r="W18" s="3">
        <f t="shared" si="1"/>
        <v>7700000</v>
      </c>
      <c r="X18" s="3">
        <f t="shared" si="1"/>
        <v>0</v>
      </c>
      <c r="Y18" s="3">
        <f t="shared" si="1"/>
        <v>0</v>
      </c>
      <c r="Z18" s="3">
        <f t="shared" si="1"/>
        <v>0</v>
      </c>
    </row>
    <row r="19" spans="1:26" ht="16.5" thickTop="1" x14ac:dyDescent="0.25">
      <c r="A19" s="40"/>
      <c r="B19" s="40"/>
      <c r="C19" s="38"/>
      <c r="D19" s="38"/>
      <c r="E19" s="38"/>
      <c r="F19" s="38"/>
      <c r="G19" s="38"/>
      <c r="H19" s="38"/>
      <c r="I19" s="38"/>
      <c r="J19" s="38"/>
      <c r="K19" s="38"/>
      <c r="L19" s="39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14"/>
      <c r="U20" s="2"/>
      <c r="V20" s="2"/>
      <c r="W20" s="2"/>
      <c r="X20" s="2"/>
      <c r="Y20" s="2"/>
      <c r="Z20" s="1"/>
    </row>
    <row r="21" spans="1:26" x14ac:dyDescent="0.25">
      <c r="A21" s="1"/>
      <c r="B21" s="28" t="s">
        <v>177</v>
      </c>
      <c r="C21" s="28" t="s">
        <v>177</v>
      </c>
      <c r="D21" s="28" t="s">
        <v>177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1"/>
    </row>
    <row r="22" spans="1:26" ht="26.25" customHeight="1" x14ac:dyDescent="0.25">
      <c r="A22" s="1"/>
      <c r="B22" s="28" t="s">
        <v>124</v>
      </c>
      <c r="C22" s="28" t="s">
        <v>124</v>
      </c>
      <c r="D22" s="28" t="s">
        <v>124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93" t="s">
        <v>202</v>
      </c>
      <c r="T22" s="1"/>
      <c r="U22" s="2"/>
      <c r="V22" s="2"/>
      <c r="W22" s="2"/>
      <c r="X22" s="2"/>
      <c r="Y22" s="2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11" t="s">
        <v>158</v>
      </c>
      <c r="Z23" s="1"/>
    </row>
    <row r="24" spans="1:26" x14ac:dyDescent="0.25">
      <c r="T24" s="34" t="s">
        <v>160</v>
      </c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7"/>
  <sheetViews>
    <sheetView topLeftCell="A2" zoomScaleNormal="100" workbookViewId="0">
      <selection activeCell="S16" sqref="S16"/>
    </sheetView>
  </sheetViews>
  <sheetFormatPr defaultRowHeight="15" x14ac:dyDescent="0.25"/>
  <cols>
    <col min="1" max="1" width="8.28515625" customWidth="1"/>
    <col min="2" max="2" width="25" customWidth="1"/>
    <col min="3" max="15" width="0" hidden="1" customWidth="1"/>
    <col min="16" max="16" width="14.28515625" hidden="1" customWidth="1"/>
    <col min="17" max="17" width="13.42578125" customWidth="1"/>
    <col min="18" max="18" width="14.7109375" customWidth="1"/>
    <col min="19" max="19" width="13.85546875" customWidth="1"/>
    <col min="20" max="20" width="12.85546875" hidden="1" customWidth="1"/>
    <col min="21" max="21" width="14.5703125" customWidth="1"/>
    <col min="22" max="24" width="13.140625" customWidth="1"/>
    <col min="25" max="25" width="14.5703125" customWidth="1"/>
    <col min="26" max="26" width="15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69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8">
        <v>2019</v>
      </c>
      <c r="Q5" s="280">
        <v>2020</v>
      </c>
      <c r="R5" s="301">
        <v>2021</v>
      </c>
      <c r="S5" s="301"/>
      <c r="U5" s="320">
        <v>2022</v>
      </c>
      <c r="V5" s="321"/>
      <c r="W5" s="314">
        <v>2023</v>
      </c>
      <c r="X5" s="315"/>
      <c r="Y5" s="302" t="s">
        <v>193</v>
      </c>
      <c r="Z5" s="302" t="s">
        <v>181</v>
      </c>
    </row>
    <row r="6" spans="1:26" ht="48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82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8" t="s">
        <v>5</v>
      </c>
      <c r="C7" s="2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4">
        <v>200000</v>
      </c>
      <c r="Q7" s="54">
        <v>1333657</v>
      </c>
      <c r="R7" s="54">
        <v>1000000</v>
      </c>
      <c r="S7" s="54">
        <v>1083221.98</v>
      </c>
      <c r="T7" s="54">
        <v>1500000</v>
      </c>
      <c r="U7" s="54">
        <v>1000000</v>
      </c>
      <c r="V7" s="54">
        <v>0</v>
      </c>
      <c r="W7" s="54">
        <v>1000000</v>
      </c>
      <c r="X7" s="54"/>
      <c r="Y7" s="54"/>
      <c r="Z7" s="153"/>
    </row>
    <row r="8" spans="1:26" x14ac:dyDescent="0.25">
      <c r="A8" s="21">
        <v>2003</v>
      </c>
      <c r="B8" s="18" t="s">
        <v>19</v>
      </c>
      <c r="C8" s="19"/>
      <c r="D8" s="4">
        <v>130000</v>
      </c>
      <c r="E8" s="4">
        <v>114515</v>
      </c>
      <c r="F8" s="4">
        <f>E8/D8*100</f>
        <v>88.088461538461544</v>
      </c>
      <c r="G8" s="4">
        <v>130000</v>
      </c>
      <c r="H8" s="4">
        <v>0</v>
      </c>
      <c r="I8" s="4">
        <f>H8/G8*100</f>
        <v>0</v>
      </c>
      <c r="J8" s="4">
        <v>500000</v>
      </c>
      <c r="K8" s="4">
        <v>144000</v>
      </c>
      <c r="L8" s="4">
        <f>K8/M8*100</f>
        <v>72</v>
      </c>
      <c r="M8" s="4">
        <v>200000</v>
      </c>
      <c r="N8" s="4"/>
      <c r="O8" s="4"/>
      <c r="P8" s="54"/>
      <c r="Q8" s="54"/>
      <c r="R8" s="54">
        <v>500000</v>
      </c>
      <c r="S8" s="54">
        <v>0</v>
      </c>
      <c r="T8" s="54">
        <v>1500000</v>
      </c>
      <c r="U8" s="54">
        <v>1000000</v>
      </c>
      <c r="V8" s="54">
        <v>0</v>
      </c>
      <c r="W8" s="54">
        <v>1000000</v>
      </c>
      <c r="X8" s="54"/>
      <c r="Y8" s="54"/>
      <c r="Z8" s="153"/>
    </row>
    <row r="9" spans="1:26" x14ac:dyDescent="0.25">
      <c r="A9" s="13">
        <v>2102</v>
      </c>
      <c r="B9" s="18" t="s">
        <v>4</v>
      </c>
      <c r="C9" s="15">
        <v>238640</v>
      </c>
      <c r="D9" s="9">
        <v>220000</v>
      </c>
      <c r="E9" s="9">
        <v>213376</v>
      </c>
      <c r="F9" s="4">
        <f>E9/D9*100</f>
        <v>96.989090909090919</v>
      </c>
      <c r="G9" s="9">
        <v>530000</v>
      </c>
      <c r="H9" s="9">
        <v>506190.75</v>
      </c>
      <c r="I9" s="4">
        <f>H9/G9*100</f>
        <v>95.507688679245291</v>
      </c>
      <c r="J9" s="4"/>
      <c r="K9" s="86"/>
      <c r="L9" s="4"/>
      <c r="M9" s="4"/>
      <c r="N9" s="4">
        <v>1000000</v>
      </c>
      <c r="O9" s="9">
        <v>997939</v>
      </c>
      <c r="P9" s="41">
        <v>0</v>
      </c>
      <c r="Q9" s="41">
        <v>5518784</v>
      </c>
      <c r="R9" s="41">
        <v>5000000</v>
      </c>
      <c r="S9" s="41">
        <v>4974138.32</v>
      </c>
      <c r="T9" s="41">
        <v>3000000</v>
      </c>
      <c r="U9" s="41">
        <v>3000000</v>
      </c>
      <c r="V9" s="41">
        <v>0</v>
      </c>
      <c r="W9" s="54">
        <v>1000000</v>
      </c>
      <c r="X9" s="41"/>
      <c r="Y9" s="41"/>
      <c r="Z9" s="153"/>
    </row>
    <row r="10" spans="1:26" x14ac:dyDescent="0.25">
      <c r="A10" s="12">
        <v>2106</v>
      </c>
      <c r="B10" s="8" t="s">
        <v>2</v>
      </c>
      <c r="C10" s="8"/>
      <c r="D10" s="8"/>
      <c r="E10" s="8"/>
      <c r="F10" s="8"/>
      <c r="G10" s="8"/>
      <c r="H10" s="8"/>
      <c r="I10" s="8"/>
      <c r="J10" s="8"/>
      <c r="K10" s="4">
        <v>980500</v>
      </c>
      <c r="L10" s="4">
        <f>K10/M10*100</f>
        <v>98.05</v>
      </c>
      <c r="M10" s="4">
        <v>1000000</v>
      </c>
      <c r="N10" s="8"/>
      <c r="O10" s="8"/>
      <c r="P10" s="8"/>
      <c r="Q10" s="54"/>
      <c r="R10" s="54">
        <v>500000</v>
      </c>
      <c r="S10" s="41">
        <v>0</v>
      </c>
      <c r="T10" s="41">
        <v>0</v>
      </c>
      <c r="U10" s="9"/>
      <c r="V10" s="9"/>
      <c r="W10" s="9"/>
      <c r="X10" s="9"/>
      <c r="Y10" s="9"/>
      <c r="Z10" s="54"/>
    </row>
    <row r="11" spans="1:26" ht="16.5" thickBot="1" x14ac:dyDescent="0.3">
      <c r="A11" s="6" t="s">
        <v>0</v>
      </c>
      <c r="B11" s="6"/>
      <c r="C11" s="3">
        <f t="shared" ref="C11:J11" si="0">SUM(C7:C9)</f>
        <v>238640</v>
      </c>
      <c r="D11" s="3">
        <f t="shared" si="0"/>
        <v>350000</v>
      </c>
      <c r="E11" s="3">
        <f t="shared" si="0"/>
        <v>327891</v>
      </c>
      <c r="F11" s="3">
        <f t="shared" si="0"/>
        <v>185.07755244755248</v>
      </c>
      <c r="G11" s="3">
        <f t="shared" si="0"/>
        <v>660000</v>
      </c>
      <c r="H11" s="3">
        <f t="shared" si="0"/>
        <v>506190.75</v>
      </c>
      <c r="I11" s="3">
        <f t="shared" si="0"/>
        <v>95.507688679245291</v>
      </c>
      <c r="J11" s="3">
        <f t="shared" si="0"/>
        <v>500000</v>
      </c>
      <c r="K11" s="3">
        <f>SUM(K7,K8,K9,K10)</f>
        <v>1124500</v>
      </c>
      <c r="L11" s="4">
        <f>K11/M11*100</f>
        <v>93.708333333333343</v>
      </c>
      <c r="M11" s="3">
        <f>SUM(M8:M10)</f>
        <v>1200000</v>
      </c>
      <c r="N11" s="3">
        <f>SUM(N7:N9)</f>
        <v>1000000</v>
      </c>
      <c r="O11" s="3">
        <f>SUM(O7:O9)</f>
        <v>997939</v>
      </c>
      <c r="P11" s="3">
        <f>SUM(P7:P10)</f>
        <v>200000</v>
      </c>
      <c r="Q11" s="3">
        <f t="shared" ref="Q11:S11" si="1">SUM(Q7:Q10)</f>
        <v>6852441</v>
      </c>
      <c r="R11" s="3">
        <f t="shared" si="1"/>
        <v>7000000</v>
      </c>
      <c r="S11" s="3">
        <f t="shared" si="1"/>
        <v>6057360.3000000007</v>
      </c>
      <c r="T11" s="3">
        <f>SUM(T7:T10)</f>
        <v>6000000</v>
      </c>
      <c r="U11" s="3">
        <f>SUM(U7:U10)</f>
        <v>5000000</v>
      </c>
      <c r="V11" s="3">
        <f>SUM(V7:V10)</f>
        <v>0</v>
      </c>
      <c r="W11" s="3">
        <f t="shared" ref="W11:Y11" si="2">SUM(W7:W10)</f>
        <v>3000000</v>
      </c>
      <c r="X11" s="3">
        <f t="shared" si="2"/>
        <v>0</v>
      </c>
      <c r="Y11" s="3">
        <f t="shared" si="2"/>
        <v>0</v>
      </c>
      <c r="Z11" s="3">
        <f>SUM(Z7:Z10)</f>
        <v>0</v>
      </c>
    </row>
    <row r="12" spans="1:26" ht="16.5" thickTop="1" x14ac:dyDescent="0.25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17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14"/>
      <c r="U13" s="114"/>
      <c r="V13" s="114"/>
      <c r="W13" s="114"/>
      <c r="X13" s="114"/>
      <c r="Y13" s="114"/>
      <c r="Z13" s="1"/>
    </row>
    <row r="14" spans="1:26" ht="15.75" x14ac:dyDescent="0.25">
      <c r="A14" s="37"/>
      <c r="B14" s="317"/>
      <c r="C14" s="317"/>
      <c r="D14" s="317"/>
      <c r="E14" s="31"/>
      <c r="F14" s="31"/>
      <c r="G14" s="31"/>
      <c r="H14" s="31"/>
      <c r="I14" s="31"/>
      <c r="J14" s="31"/>
      <c r="K14" s="34"/>
      <c r="L14" s="34"/>
      <c r="M14" s="31"/>
      <c r="N14" s="34"/>
      <c r="O14" s="34"/>
      <c r="P14" s="34"/>
      <c r="Q14" s="34"/>
      <c r="R14" s="34"/>
      <c r="S14" s="34"/>
      <c r="T14" s="211" t="s">
        <v>158</v>
      </c>
      <c r="Z14" s="26"/>
    </row>
    <row r="15" spans="1:26" ht="15.75" x14ac:dyDescent="0.25">
      <c r="A15" s="25"/>
      <c r="B15" s="28" t="s">
        <v>199</v>
      </c>
      <c r="C15" s="33"/>
      <c r="D15" s="36"/>
      <c r="E15" s="31"/>
      <c r="F15" s="31"/>
      <c r="G15" s="31"/>
      <c r="H15" s="31"/>
      <c r="I15" s="35"/>
      <c r="J15" s="35"/>
      <c r="K15" s="34"/>
      <c r="L15" s="34"/>
      <c r="M15" s="35"/>
      <c r="N15" s="34"/>
      <c r="O15" s="34"/>
      <c r="P15" s="34"/>
      <c r="Q15" s="34"/>
      <c r="R15" s="34"/>
      <c r="S15" s="34"/>
      <c r="T15" s="211" t="s">
        <v>159</v>
      </c>
      <c r="Z15" s="26"/>
    </row>
    <row r="16" spans="1:26" ht="28.5" customHeight="1" x14ac:dyDescent="0.25">
      <c r="A16" s="25"/>
      <c r="B16" s="28" t="s">
        <v>198</v>
      </c>
      <c r="C16" s="33"/>
      <c r="D16" s="36"/>
      <c r="E16" s="31"/>
      <c r="F16" s="31"/>
      <c r="G16" s="31"/>
      <c r="H16" s="31"/>
      <c r="I16" s="35"/>
      <c r="J16" s="35"/>
      <c r="K16" s="34"/>
      <c r="L16" s="34"/>
      <c r="M16" s="35"/>
      <c r="N16" s="34"/>
      <c r="O16" s="34"/>
      <c r="P16" s="34"/>
      <c r="Q16" s="34"/>
      <c r="R16" s="34"/>
      <c r="S16" s="293" t="s">
        <v>202</v>
      </c>
      <c r="T16" s="34" t="s">
        <v>160</v>
      </c>
      <c r="Z16" s="26"/>
    </row>
    <row r="17" spans="1:26" ht="15.75" x14ac:dyDescent="0.25">
      <c r="A17" s="25"/>
      <c r="B17" s="24"/>
      <c r="C17" s="33"/>
      <c r="D17" s="36"/>
      <c r="E17" s="31"/>
      <c r="F17" s="31"/>
      <c r="G17" s="31"/>
      <c r="H17" s="31"/>
      <c r="I17" s="35"/>
      <c r="J17" s="35"/>
      <c r="K17" s="34"/>
      <c r="L17" s="34"/>
      <c r="M17" s="3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26"/>
    </row>
  </sheetData>
  <mergeCells count="12">
    <mergeCell ref="A1:Z1"/>
    <mergeCell ref="R5:S5"/>
    <mergeCell ref="Z5:Z6"/>
    <mergeCell ref="B14:D14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workbookViewId="0">
      <selection activeCell="I39" sqref="I39"/>
    </sheetView>
  </sheetViews>
  <sheetFormatPr defaultRowHeight="15" x14ac:dyDescent="0.25"/>
  <cols>
    <col min="1" max="1" width="7.140625" customWidth="1"/>
    <col min="2" max="2" width="24.5703125" customWidth="1"/>
    <col min="3" max="3" width="15.42578125" customWidth="1"/>
    <col min="4" max="4" width="15" customWidth="1"/>
    <col min="5" max="5" width="15.28515625" customWidth="1"/>
    <col min="6" max="6" width="13.85546875" hidden="1" customWidth="1"/>
    <col min="7" max="7" width="14.5703125" customWidth="1"/>
    <col min="8" max="8" width="14.85546875" bestFit="1" customWidth="1"/>
    <col min="9" max="9" width="15" customWidth="1"/>
    <col min="10" max="10" width="14.140625" customWidth="1"/>
    <col min="11" max="11" width="15.28515625" customWidth="1"/>
    <col min="12" max="12" width="14.5703125" hidden="1" customWidth="1"/>
    <col min="13" max="13" width="13.140625" customWidth="1"/>
    <col min="14" max="14" width="11.7109375" customWidth="1"/>
    <col min="15" max="15" width="9.28515625" bestFit="1" customWidth="1"/>
    <col min="16" max="16" width="14.28515625" style="123" bestFit="1" customWidth="1"/>
  </cols>
  <sheetData>
    <row r="1" spans="1:14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18" x14ac:dyDescent="0.25">
      <c r="A2" s="49" t="s">
        <v>123</v>
      </c>
      <c r="B2" s="49"/>
      <c r="C2" s="120"/>
      <c r="D2" s="120"/>
      <c r="E2" s="120"/>
      <c r="F2" s="120"/>
      <c r="G2" s="49"/>
      <c r="H2" s="49"/>
      <c r="I2" s="49"/>
      <c r="J2" s="49"/>
      <c r="K2" s="49"/>
      <c r="L2" s="49"/>
    </row>
    <row r="3" spans="1:14" x14ac:dyDescent="0.25">
      <c r="A3" s="24" t="s">
        <v>119</v>
      </c>
      <c r="B3" s="25"/>
      <c r="C3" s="25"/>
      <c r="D3" s="25"/>
      <c r="E3" s="25"/>
      <c r="F3" s="25"/>
      <c r="G3" s="118"/>
      <c r="H3" s="118"/>
      <c r="I3" s="118"/>
      <c r="J3" s="118"/>
      <c r="K3" s="118"/>
      <c r="L3" s="118"/>
    </row>
    <row r="4" spans="1:14" ht="18" x14ac:dyDescent="0.25">
      <c r="A4" s="24" t="s">
        <v>122</v>
      </c>
      <c r="B4" s="70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4" ht="15" customHeight="1" x14ac:dyDescent="0.25">
      <c r="A5" s="297" t="s">
        <v>12</v>
      </c>
      <c r="B5" s="298"/>
      <c r="C5" s="272">
        <v>2020</v>
      </c>
      <c r="D5" s="301">
        <v>2021</v>
      </c>
      <c r="E5" s="301"/>
      <c r="F5" s="117">
        <v>2022</v>
      </c>
      <c r="G5" s="304">
        <v>2022</v>
      </c>
      <c r="H5" s="304"/>
      <c r="I5" s="305">
        <v>2023</v>
      </c>
      <c r="J5" s="306"/>
      <c r="K5" s="302" t="s">
        <v>193</v>
      </c>
      <c r="L5" s="302" t="s">
        <v>181</v>
      </c>
    </row>
    <row r="6" spans="1:14" ht="43.5" customHeight="1" x14ac:dyDescent="0.25">
      <c r="A6" s="299"/>
      <c r="B6" s="300"/>
      <c r="C6" s="43" t="s">
        <v>9</v>
      </c>
      <c r="D6" s="44" t="s">
        <v>7</v>
      </c>
      <c r="E6" s="217" t="s">
        <v>9</v>
      </c>
      <c r="G6" s="221" t="s">
        <v>7</v>
      </c>
      <c r="H6" s="274" t="s">
        <v>9</v>
      </c>
      <c r="I6" s="221" t="s">
        <v>7</v>
      </c>
      <c r="J6" s="273" t="s">
        <v>194</v>
      </c>
      <c r="K6" s="303"/>
      <c r="L6" s="303"/>
      <c r="N6" s="222"/>
    </row>
    <row r="7" spans="1:14" x14ac:dyDescent="0.25">
      <c r="A7" s="95">
        <v>2001</v>
      </c>
      <c r="B7" s="18" t="s">
        <v>5</v>
      </c>
      <c r="C7" s="54">
        <v>20205175.530000001</v>
      </c>
      <c r="D7" s="54">
        <v>10000000</v>
      </c>
      <c r="E7" s="206">
        <v>6480740.71</v>
      </c>
      <c r="F7" s="54">
        <v>10000000</v>
      </c>
      <c r="G7" s="153"/>
      <c r="H7" s="153"/>
      <c r="I7" s="82">
        <v>10000000</v>
      </c>
      <c r="J7" s="153"/>
      <c r="K7" s="54"/>
      <c r="L7" s="82"/>
    </row>
    <row r="8" spans="1:14" x14ac:dyDescent="0.25">
      <c r="A8" s="21">
        <v>2002</v>
      </c>
      <c r="B8" s="18" t="s">
        <v>20</v>
      </c>
      <c r="C8" s="54">
        <v>47586</v>
      </c>
      <c r="D8" s="54">
        <v>200000</v>
      </c>
      <c r="E8" s="206">
        <v>126050.96</v>
      </c>
      <c r="F8" s="54">
        <v>500000</v>
      </c>
      <c r="G8" s="54">
        <v>500000</v>
      </c>
      <c r="H8" s="54">
        <v>491480</v>
      </c>
      <c r="I8" s="82">
        <v>1000000</v>
      </c>
      <c r="J8" s="54"/>
      <c r="K8" s="54"/>
      <c r="L8" s="82"/>
    </row>
    <row r="9" spans="1:14" x14ac:dyDescent="0.25">
      <c r="A9" s="13">
        <v>2003</v>
      </c>
      <c r="B9" s="18" t="s">
        <v>120</v>
      </c>
      <c r="C9" s="54"/>
      <c r="D9" s="54"/>
      <c r="E9" s="206">
        <v>2337001.87</v>
      </c>
      <c r="F9" s="54"/>
      <c r="G9" s="54">
        <v>2000000</v>
      </c>
      <c r="H9" s="54">
        <v>1507230</v>
      </c>
      <c r="I9" s="82">
        <v>1000000</v>
      </c>
      <c r="J9" s="54"/>
      <c r="K9" s="54"/>
      <c r="L9" s="82"/>
    </row>
    <row r="10" spans="1:14" x14ac:dyDescent="0.25">
      <c r="A10" s="13">
        <v>2005</v>
      </c>
      <c r="B10" s="18" t="s">
        <v>121</v>
      </c>
      <c r="C10" s="54">
        <v>23831455.969999999</v>
      </c>
      <c r="D10" s="54">
        <v>30000000</v>
      </c>
      <c r="E10" s="206">
        <v>19970113.949999999</v>
      </c>
      <c r="F10" s="54">
        <v>30000000</v>
      </c>
      <c r="G10" s="54">
        <v>15000000</v>
      </c>
      <c r="H10" s="54">
        <v>10082983.689999999</v>
      </c>
      <c r="I10" s="82">
        <v>40000000</v>
      </c>
      <c r="J10" s="54"/>
      <c r="K10" s="54"/>
      <c r="L10" s="82"/>
    </row>
    <row r="11" spans="1:14" x14ac:dyDescent="0.25">
      <c r="A11" s="13">
        <v>2101</v>
      </c>
      <c r="B11" s="18" t="s">
        <v>120</v>
      </c>
      <c r="C11" s="54">
        <v>0</v>
      </c>
      <c r="D11" s="54">
        <v>0</v>
      </c>
      <c r="E11" s="207"/>
      <c r="F11" s="54">
        <v>0</v>
      </c>
      <c r="G11" s="82"/>
      <c r="H11" s="82"/>
      <c r="I11" s="82"/>
      <c r="J11" s="82"/>
      <c r="K11" s="82"/>
      <c r="L11" s="82"/>
    </row>
    <row r="12" spans="1:14" x14ac:dyDescent="0.25">
      <c r="A12" s="13">
        <v>2102</v>
      </c>
      <c r="B12" s="18" t="s">
        <v>4</v>
      </c>
      <c r="C12" s="54">
        <v>4512082</v>
      </c>
      <c r="D12" s="54">
        <v>500000</v>
      </c>
      <c r="E12" s="206">
        <v>1948417.49</v>
      </c>
      <c r="F12" s="54">
        <v>1000000</v>
      </c>
      <c r="G12" s="54">
        <v>1000000</v>
      </c>
      <c r="H12" s="54">
        <v>134570.25</v>
      </c>
      <c r="I12" s="82">
        <v>1000000</v>
      </c>
      <c r="J12" s="54"/>
      <c r="K12" s="54"/>
      <c r="L12" s="82"/>
    </row>
    <row r="13" spans="1:14" x14ac:dyDescent="0.25">
      <c r="A13" s="13">
        <v>2103</v>
      </c>
      <c r="B13" s="18" t="s">
        <v>3</v>
      </c>
      <c r="C13" s="54">
        <v>2082812.9</v>
      </c>
      <c r="D13" s="54">
        <v>200000</v>
      </c>
      <c r="E13" s="206">
        <v>200000</v>
      </c>
      <c r="F13" s="54">
        <v>500000</v>
      </c>
      <c r="G13" s="54">
        <v>500000</v>
      </c>
      <c r="H13" s="54">
        <v>63538</v>
      </c>
      <c r="I13" s="82">
        <v>1000000</v>
      </c>
      <c r="J13" s="54"/>
      <c r="K13" s="54"/>
      <c r="L13" s="82"/>
    </row>
    <row r="14" spans="1:14" ht="16.5" thickBot="1" x14ac:dyDescent="0.3">
      <c r="A14" s="6" t="s">
        <v>0</v>
      </c>
      <c r="B14" s="6"/>
      <c r="C14" s="3">
        <f>SUM(C7:C13)</f>
        <v>50679112.399999999</v>
      </c>
      <c r="D14" s="3">
        <f t="shared" ref="D14:K14" si="0">SUM(D7:D13)</f>
        <v>40900000</v>
      </c>
      <c r="E14" s="3">
        <f>SUM(E7:E13)</f>
        <v>31062324.979999997</v>
      </c>
      <c r="F14" s="3">
        <f t="shared" si="0"/>
        <v>42000000</v>
      </c>
      <c r="G14" s="3">
        <f t="shared" si="0"/>
        <v>19000000</v>
      </c>
      <c r="H14" s="3">
        <f t="shared" si="0"/>
        <v>12279801.939999999</v>
      </c>
      <c r="I14" s="3">
        <f t="shared" si="0"/>
        <v>54000000</v>
      </c>
      <c r="J14" s="3">
        <f>SUM(J7:J13)</f>
        <v>0</v>
      </c>
      <c r="K14" s="3">
        <f t="shared" si="0"/>
        <v>0</v>
      </c>
      <c r="L14" s="3">
        <f>SUM(L7:L13)</f>
        <v>0</v>
      </c>
    </row>
    <row r="15" spans="1:14" ht="15.75" thickTop="1" x14ac:dyDescent="0.25">
      <c r="A15" s="1"/>
      <c r="B15" s="1"/>
      <c r="C15" s="1"/>
      <c r="D15" s="1"/>
      <c r="E15" s="1"/>
      <c r="F15" s="1"/>
      <c r="G15" s="157"/>
      <c r="H15" s="157"/>
      <c r="I15" s="157"/>
      <c r="J15" s="157"/>
      <c r="K15" s="157"/>
      <c r="L15" s="157"/>
    </row>
    <row r="16" spans="1:14" x14ac:dyDescent="0.25">
      <c r="A16" s="24" t="s">
        <v>119</v>
      </c>
      <c r="B16" s="25"/>
      <c r="C16" s="25"/>
      <c r="D16" s="25"/>
      <c r="E16" s="25"/>
      <c r="F16" s="25"/>
      <c r="G16" s="158"/>
      <c r="H16" s="158"/>
      <c r="I16" s="158"/>
      <c r="J16" s="158"/>
      <c r="K16" s="158"/>
      <c r="L16" s="158"/>
    </row>
    <row r="17" spans="1:16" ht="15.75" x14ac:dyDescent="0.25">
      <c r="A17" s="24" t="s">
        <v>118</v>
      </c>
      <c r="B17" s="23"/>
      <c r="C17" s="1"/>
      <c r="D17" s="1"/>
      <c r="E17" s="1"/>
      <c r="F17" s="1"/>
      <c r="G17" s="157"/>
      <c r="H17" s="157"/>
      <c r="I17" s="157"/>
      <c r="J17" s="157"/>
      <c r="K17" s="157"/>
      <c r="L17" s="157"/>
    </row>
    <row r="18" spans="1:16" ht="15" customHeight="1" x14ac:dyDescent="0.25">
      <c r="A18" s="297" t="s">
        <v>12</v>
      </c>
      <c r="B18" s="298"/>
      <c r="C18" s="272">
        <v>2020</v>
      </c>
      <c r="D18" s="301">
        <v>2021</v>
      </c>
      <c r="E18" s="301"/>
      <c r="F18" s="47">
        <v>2022</v>
      </c>
      <c r="G18" s="304">
        <v>2022</v>
      </c>
      <c r="H18" s="304"/>
      <c r="I18" s="305">
        <v>2023</v>
      </c>
      <c r="J18" s="306"/>
      <c r="K18" s="302" t="s">
        <v>193</v>
      </c>
      <c r="L18" s="302" t="s">
        <v>181</v>
      </c>
      <c r="P18" s="124"/>
    </row>
    <row r="19" spans="1:16" ht="40.5" customHeight="1" x14ac:dyDescent="0.25">
      <c r="A19" s="299"/>
      <c r="B19" s="300"/>
      <c r="C19" s="43" t="s">
        <v>9</v>
      </c>
      <c r="D19" s="44" t="s">
        <v>7</v>
      </c>
      <c r="E19" s="217" t="s">
        <v>9</v>
      </c>
      <c r="F19" s="117" t="s">
        <v>6</v>
      </c>
      <c r="G19" s="221" t="s">
        <v>7</v>
      </c>
      <c r="H19" s="274" t="s">
        <v>9</v>
      </c>
      <c r="I19" s="221" t="s">
        <v>7</v>
      </c>
      <c r="J19" s="273" t="s">
        <v>194</v>
      </c>
      <c r="K19" s="303"/>
      <c r="L19" s="303"/>
      <c r="P19" s="124"/>
    </row>
    <row r="20" spans="1:16" x14ac:dyDescent="0.25">
      <c r="A20" s="21">
        <v>2001</v>
      </c>
      <c r="B20" s="18" t="s">
        <v>5</v>
      </c>
      <c r="C20" s="54"/>
      <c r="D20" s="54">
        <v>0</v>
      </c>
      <c r="E20" s="54"/>
      <c r="F20" s="54">
        <v>10000000</v>
      </c>
      <c r="G20" s="54">
        <v>20000000</v>
      </c>
      <c r="H20" s="54">
        <v>4690188.07</v>
      </c>
      <c r="I20" s="54">
        <v>5000000</v>
      </c>
      <c r="J20" s="54"/>
      <c r="K20" s="54"/>
      <c r="L20" s="153"/>
      <c r="P20" s="124"/>
    </row>
    <row r="21" spans="1:16" x14ac:dyDescent="0.25">
      <c r="A21" s="21">
        <v>2002</v>
      </c>
      <c r="B21" s="18" t="s">
        <v>20</v>
      </c>
      <c r="C21" s="54">
        <v>0</v>
      </c>
      <c r="D21" s="54">
        <v>0</v>
      </c>
      <c r="E21" s="54"/>
      <c r="F21" s="54">
        <v>500000</v>
      </c>
      <c r="G21" s="54"/>
      <c r="H21" s="54"/>
      <c r="I21" s="54"/>
      <c r="J21" s="54"/>
      <c r="K21" s="54"/>
      <c r="L21" s="153"/>
      <c r="P21" s="124"/>
    </row>
    <row r="22" spans="1:16" x14ac:dyDescent="0.25">
      <c r="A22" s="21">
        <v>2102</v>
      </c>
      <c r="B22" s="18" t="s">
        <v>4</v>
      </c>
      <c r="C22" s="54">
        <v>51615</v>
      </c>
      <c r="D22" s="54">
        <v>500000</v>
      </c>
      <c r="E22" s="54">
        <v>150000</v>
      </c>
      <c r="F22" s="54">
        <v>5000000</v>
      </c>
      <c r="G22" s="54">
        <v>5000000</v>
      </c>
      <c r="H22" s="54">
        <v>281403.75</v>
      </c>
      <c r="I22" s="54">
        <v>5000000</v>
      </c>
      <c r="J22" s="54"/>
      <c r="K22" s="54"/>
      <c r="L22" s="153"/>
      <c r="P22" s="124"/>
    </row>
    <row r="23" spans="1:16" x14ac:dyDescent="0.25">
      <c r="A23" s="21">
        <v>2103</v>
      </c>
      <c r="B23" s="18" t="s">
        <v>3</v>
      </c>
      <c r="C23" s="54">
        <v>68900</v>
      </c>
      <c r="D23" s="54">
        <v>100000</v>
      </c>
      <c r="E23" s="54">
        <v>1117286.5</v>
      </c>
      <c r="F23" s="54">
        <v>2000000</v>
      </c>
      <c r="G23" s="54">
        <v>2000000</v>
      </c>
      <c r="H23" s="54">
        <v>370350</v>
      </c>
      <c r="I23" s="54">
        <v>500000</v>
      </c>
      <c r="J23" s="54"/>
      <c r="K23" s="54"/>
      <c r="L23" s="153"/>
      <c r="P23" s="124"/>
    </row>
    <row r="24" spans="1:16" x14ac:dyDescent="0.25">
      <c r="A24" s="13">
        <v>2104</v>
      </c>
      <c r="B24" s="76" t="s">
        <v>27</v>
      </c>
      <c r="C24" s="41"/>
      <c r="D24" s="41">
        <v>10000000</v>
      </c>
      <c r="E24" s="54">
        <v>606209.1</v>
      </c>
      <c r="F24" s="41">
        <v>0</v>
      </c>
      <c r="G24" s="41"/>
      <c r="H24" s="41"/>
      <c r="I24" s="41">
        <v>0</v>
      </c>
      <c r="J24" s="41"/>
      <c r="K24" s="41"/>
      <c r="L24" s="153"/>
      <c r="P24" s="124"/>
    </row>
    <row r="25" spans="1:16" x14ac:dyDescent="0.25">
      <c r="A25" s="12">
        <v>2106</v>
      </c>
      <c r="B25" s="8" t="s">
        <v>2</v>
      </c>
      <c r="C25" s="8"/>
      <c r="D25" s="8"/>
      <c r="E25" s="67"/>
      <c r="F25" s="8"/>
      <c r="G25" s="54"/>
      <c r="H25" s="54"/>
      <c r="I25" s="54"/>
      <c r="J25" s="54"/>
      <c r="K25" s="54"/>
      <c r="L25" s="153"/>
    </row>
    <row r="26" spans="1:16" ht="16.5" thickBot="1" x14ac:dyDescent="0.3">
      <c r="A26" s="112" t="s">
        <v>0</v>
      </c>
      <c r="B26" s="112"/>
      <c r="C26" s="111">
        <f>SUM(C20:C25)</f>
        <v>120515</v>
      </c>
      <c r="D26" s="111">
        <f t="shared" ref="D26:L26" si="1">SUM(D20:D25)</f>
        <v>10600000</v>
      </c>
      <c r="E26" s="111">
        <f t="shared" si="1"/>
        <v>1873495.6</v>
      </c>
      <c r="F26" s="111">
        <f t="shared" si="1"/>
        <v>17500000</v>
      </c>
      <c r="G26" s="111">
        <f t="shared" si="1"/>
        <v>27000000</v>
      </c>
      <c r="H26" s="111">
        <f t="shared" si="1"/>
        <v>5341941.82</v>
      </c>
      <c r="I26" s="111">
        <f t="shared" si="1"/>
        <v>10500000</v>
      </c>
      <c r="J26" s="111">
        <f>SUM(J20:J25)</f>
        <v>0</v>
      </c>
      <c r="K26" s="111">
        <f t="shared" si="1"/>
        <v>0</v>
      </c>
      <c r="L26" s="111">
        <f t="shared" si="1"/>
        <v>0</v>
      </c>
    </row>
    <row r="27" spans="1:16" ht="15.75" thickTop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6" ht="16.5" thickBot="1" x14ac:dyDescent="0.3">
      <c r="A28" s="1"/>
      <c r="B28" s="40" t="s">
        <v>156</v>
      </c>
      <c r="C28" s="1"/>
      <c r="D28" s="187">
        <f>D14+D26</f>
        <v>51500000</v>
      </c>
      <c r="E28" s="192"/>
      <c r="F28" s="187">
        <f>F14+F26</f>
        <v>59500000</v>
      </c>
      <c r="G28" s="187">
        <f>G14+G26</f>
        <v>46000000</v>
      </c>
      <c r="H28" s="187">
        <f t="shared" ref="H28:K28" si="2">H14+H26</f>
        <v>17621743.759999998</v>
      </c>
      <c r="I28" s="187">
        <f t="shared" si="2"/>
        <v>64500000</v>
      </c>
      <c r="J28" s="187">
        <f t="shared" si="2"/>
        <v>0</v>
      </c>
      <c r="K28" s="187">
        <f t="shared" si="2"/>
        <v>0</v>
      </c>
      <c r="L28" s="187">
        <f>L14+L26</f>
        <v>0</v>
      </c>
    </row>
    <row r="29" spans="1:16" ht="15.75" thickTop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6" ht="15.75" x14ac:dyDescent="0.25">
      <c r="A30" s="37"/>
      <c r="B30" s="28" t="s">
        <v>177</v>
      </c>
      <c r="C30" s="34"/>
      <c r="D30" s="34"/>
      <c r="E30" s="34"/>
      <c r="F30" s="211" t="s">
        <v>158</v>
      </c>
      <c r="L30" s="26"/>
      <c r="O30" s="33"/>
    </row>
    <row r="31" spans="1:16" ht="24" customHeight="1" x14ac:dyDescent="0.25">
      <c r="A31" s="25"/>
      <c r="B31" s="28" t="s">
        <v>124</v>
      </c>
      <c r="C31" s="34"/>
      <c r="D31" s="34"/>
      <c r="E31" s="293" t="s">
        <v>202</v>
      </c>
      <c r="F31" s="211" t="s">
        <v>159</v>
      </c>
      <c r="L31" s="26"/>
    </row>
    <row r="32" spans="1:16" x14ac:dyDescent="0.25">
      <c r="A32" s="25"/>
      <c r="C32" s="29"/>
      <c r="D32" s="29"/>
      <c r="E32" s="29"/>
      <c r="F32" s="34" t="s">
        <v>160</v>
      </c>
      <c r="L32" s="26"/>
    </row>
    <row r="33" spans="1:12" x14ac:dyDescent="0.25">
      <c r="A33" s="25"/>
      <c r="B33" s="25"/>
      <c r="C33" s="34"/>
      <c r="D33" s="34"/>
      <c r="E33" s="34"/>
      <c r="G33" s="34"/>
      <c r="H33" s="34"/>
      <c r="I33" s="34"/>
      <c r="J33" s="34"/>
      <c r="K33" s="34"/>
      <c r="L33" s="26"/>
    </row>
  </sheetData>
  <mergeCells count="13">
    <mergeCell ref="D18:E18"/>
    <mergeCell ref="L18:L19"/>
    <mergeCell ref="A18:B19"/>
    <mergeCell ref="G18:H18"/>
    <mergeCell ref="K18:K19"/>
    <mergeCell ref="I18:J18"/>
    <mergeCell ref="A1:L1"/>
    <mergeCell ref="A5:B6"/>
    <mergeCell ref="D5:E5"/>
    <mergeCell ref="L5:L6"/>
    <mergeCell ref="G5:H5"/>
    <mergeCell ref="K5:K6"/>
    <mergeCell ref="I5:J5"/>
  </mergeCells>
  <pageMargins left="0.56999999999999995" right="0.15748031496062992" top="0.74803149606299213" bottom="0.74803149606299213" header="0.31496062992125984" footer="0.31496062992125984"/>
  <pageSetup paperSize="9" scale="87" orientation="landscape" r:id="rId1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opLeftCell="A70" zoomScaleNormal="100" workbookViewId="0">
      <selection activeCell="S88" sqref="S88"/>
    </sheetView>
  </sheetViews>
  <sheetFormatPr defaultRowHeight="15" x14ac:dyDescent="0.25"/>
  <cols>
    <col min="1" max="1" width="8.7109375" customWidth="1"/>
    <col min="2" max="2" width="27.7109375" customWidth="1"/>
    <col min="3" max="15" width="0" hidden="1" customWidth="1"/>
    <col min="16" max="16" width="13.7109375" hidden="1" customWidth="1"/>
    <col min="17" max="17" width="13.42578125" customWidth="1"/>
    <col min="18" max="18" width="14" customWidth="1"/>
    <col min="19" max="19" width="13.28515625" customWidth="1"/>
    <col min="20" max="20" width="14.28515625" hidden="1" customWidth="1"/>
    <col min="21" max="21" width="14.85546875" customWidth="1"/>
    <col min="22" max="22" width="12.85546875" customWidth="1"/>
    <col min="23" max="23" width="14.5703125" customWidth="1"/>
    <col min="24" max="24" width="13.5703125" customWidth="1"/>
    <col min="25" max="25" width="14.42578125" customWidth="1"/>
    <col min="26" max="26" width="14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6" ht="18" x14ac:dyDescent="0.25">
      <c r="A2" s="49" t="s">
        <v>67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5">
      <c r="A3" s="24" t="s">
        <v>64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6" ht="15.75" x14ac:dyDescent="0.25">
      <c r="A4" s="24" t="s">
        <v>66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8">
        <v>2019</v>
      </c>
      <c r="Q5" s="280">
        <v>2020</v>
      </c>
      <c r="R5" s="301">
        <v>2021</v>
      </c>
      <c r="S5" s="301"/>
      <c r="U5" s="307">
        <v>2022</v>
      </c>
      <c r="V5" s="307"/>
      <c r="W5" s="314">
        <v>2023</v>
      </c>
      <c r="X5" s="315"/>
      <c r="Y5" s="302" t="s">
        <v>193</v>
      </c>
      <c r="Z5" s="302" t="s">
        <v>181</v>
      </c>
    </row>
    <row r="6" spans="1:26" ht="53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9" t="s">
        <v>8</v>
      </c>
      <c r="T6" s="43" t="s">
        <v>6</v>
      </c>
      <c r="U6" s="44" t="s">
        <v>7</v>
      </c>
      <c r="V6" s="282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8" t="s">
        <v>5</v>
      </c>
      <c r="C7" s="46"/>
      <c r="D7" s="194"/>
      <c r="E7" s="194"/>
      <c r="F7" s="195"/>
      <c r="G7" s="195"/>
      <c r="H7" s="194"/>
      <c r="I7" s="195"/>
      <c r="J7" s="194"/>
      <c r="K7" s="194"/>
      <c r="L7" s="195"/>
      <c r="M7" s="195"/>
      <c r="N7" s="195"/>
      <c r="O7" s="194"/>
      <c r="P7" s="194"/>
      <c r="Q7" s="195"/>
      <c r="R7" s="44"/>
      <c r="S7" s="195"/>
      <c r="T7" s="205">
        <v>1000000</v>
      </c>
      <c r="U7" s="214">
        <v>1000000</v>
      </c>
      <c r="V7" s="54">
        <v>0</v>
      </c>
      <c r="W7" s="54">
        <v>0</v>
      </c>
      <c r="X7" s="54"/>
      <c r="Y7" s="54"/>
      <c r="Z7" s="153"/>
    </row>
    <row r="8" spans="1:26" x14ac:dyDescent="0.25">
      <c r="A8" s="21">
        <v>2003</v>
      </c>
      <c r="B8" s="18" t="s">
        <v>19</v>
      </c>
      <c r="C8" s="65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8"/>
      <c r="S8" s="67"/>
      <c r="T8" s="54"/>
      <c r="U8" s="54">
        <v>500000</v>
      </c>
      <c r="V8" s="54">
        <v>0</v>
      </c>
      <c r="W8" s="67">
        <v>0</v>
      </c>
      <c r="X8" s="54"/>
      <c r="Y8" s="54"/>
      <c r="Z8" s="153"/>
    </row>
    <row r="9" spans="1:26" x14ac:dyDescent="0.25">
      <c r="A9" s="21">
        <v>2101</v>
      </c>
      <c r="B9" s="18" t="s">
        <v>19</v>
      </c>
      <c r="C9" s="65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8"/>
      <c r="S9" s="67"/>
      <c r="T9" s="54">
        <v>15000000</v>
      </c>
      <c r="U9" s="54">
        <v>0</v>
      </c>
      <c r="V9" s="54"/>
      <c r="W9" s="67">
        <v>0</v>
      </c>
      <c r="X9" s="54"/>
      <c r="Y9" s="54"/>
      <c r="Z9" s="153"/>
    </row>
    <row r="10" spans="1:26" x14ac:dyDescent="0.25">
      <c r="A10" s="21">
        <v>2102</v>
      </c>
      <c r="B10" s="18" t="s">
        <v>4</v>
      </c>
      <c r="C10" s="65">
        <v>178784</v>
      </c>
      <c r="D10" s="54"/>
      <c r="E10" s="54"/>
      <c r="F10" s="54"/>
      <c r="G10" s="54"/>
      <c r="H10" s="54"/>
      <c r="I10" s="54"/>
      <c r="J10" s="54"/>
      <c r="K10" s="8"/>
      <c r="L10" s="8"/>
      <c r="M10" s="54"/>
      <c r="N10" s="54">
        <v>500000</v>
      </c>
      <c r="O10" s="54">
        <v>375817.99</v>
      </c>
      <c r="P10" s="54">
        <v>500000</v>
      </c>
      <c r="Q10" s="54"/>
      <c r="R10" s="54">
        <v>100000</v>
      </c>
      <c r="S10" s="54">
        <v>60228</v>
      </c>
      <c r="T10" s="54">
        <v>1000000</v>
      </c>
      <c r="U10" s="54">
        <v>1000000</v>
      </c>
      <c r="V10" s="54">
        <v>0</v>
      </c>
      <c r="W10" s="54">
        <v>700000</v>
      </c>
      <c r="X10" s="54"/>
      <c r="Y10" s="54"/>
      <c r="Z10" s="153"/>
    </row>
    <row r="11" spans="1:26" x14ac:dyDescent="0.25">
      <c r="A11" s="13">
        <v>2103</v>
      </c>
      <c r="B11" s="18" t="s">
        <v>20</v>
      </c>
      <c r="C11" s="85"/>
      <c r="D11" s="41"/>
      <c r="E11" s="41"/>
      <c r="F11" s="41"/>
      <c r="G11" s="41"/>
      <c r="H11" s="41"/>
      <c r="I11" s="41"/>
      <c r="J11" s="41"/>
      <c r="K11" s="10"/>
      <c r="L11" s="10"/>
      <c r="M11" s="41"/>
      <c r="N11" s="41"/>
      <c r="O11" s="41"/>
      <c r="P11" s="41"/>
      <c r="Q11" s="41"/>
      <c r="R11" s="41"/>
      <c r="S11" s="41"/>
      <c r="T11" s="54">
        <v>1500000</v>
      </c>
      <c r="U11" s="54">
        <v>500000</v>
      </c>
      <c r="V11" s="54">
        <v>0</v>
      </c>
      <c r="W11" s="54">
        <v>500000</v>
      </c>
      <c r="X11" s="54"/>
      <c r="Y11" s="54"/>
      <c r="Z11" s="153"/>
    </row>
    <row r="12" spans="1:26" x14ac:dyDescent="0.25">
      <c r="A12" s="13">
        <v>2104</v>
      </c>
      <c r="B12" s="14" t="s">
        <v>27</v>
      </c>
      <c r="C12" s="85"/>
      <c r="D12" s="41"/>
      <c r="E12" s="41"/>
      <c r="F12" s="41"/>
      <c r="G12" s="41"/>
      <c r="H12" s="41"/>
      <c r="I12" s="41"/>
      <c r="J12" s="41"/>
      <c r="K12" s="10"/>
      <c r="L12" s="10"/>
      <c r="M12" s="41"/>
      <c r="N12" s="41"/>
      <c r="O12" s="41"/>
      <c r="P12" s="41"/>
      <c r="Q12" s="41"/>
      <c r="R12" s="41"/>
      <c r="S12" s="41"/>
      <c r="T12" s="41"/>
      <c r="U12" s="54">
        <v>0</v>
      </c>
      <c r="V12" s="54"/>
      <c r="W12" s="67"/>
      <c r="X12" s="54"/>
      <c r="Y12" s="54"/>
      <c r="Z12" s="153"/>
    </row>
    <row r="13" spans="1:26" x14ac:dyDescent="0.25">
      <c r="A13" s="13">
        <v>2106</v>
      </c>
      <c r="B13" s="8" t="s">
        <v>2</v>
      </c>
      <c r="C13" s="85"/>
      <c r="D13" s="41"/>
      <c r="E13" s="41"/>
      <c r="F13" s="41"/>
      <c r="G13" s="41"/>
      <c r="H13" s="41"/>
      <c r="I13" s="41"/>
      <c r="J13" s="41"/>
      <c r="K13" s="10"/>
      <c r="L13" s="10"/>
      <c r="M13" s="41"/>
      <c r="N13" s="41"/>
      <c r="O13" s="41"/>
      <c r="P13" s="41"/>
      <c r="Q13" s="41"/>
      <c r="R13" s="41"/>
      <c r="S13" s="41"/>
      <c r="T13" s="41"/>
      <c r="U13" s="54">
        <v>0</v>
      </c>
      <c r="V13" s="54"/>
      <c r="W13" s="67"/>
      <c r="X13" s="54"/>
      <c r="Y13" s="54"/>
      <c r="Z13" s="153"/>
    </row>
    <row r="14" spans="1:26" ht="16.5" thickBot="1" x14ac:dyDescent="0.3">
      <c r="A14" s="6" t="s">
        <v>0</v>
      </c>
      <c r="B14" s="6"/>
      <c r="C14" s="75">
        <f>SUM(C8:C10)</f>
        <v>178784</v>
      </c>
      <c r="D14" s="3">
        <f>SUM(D8:D10)</f>
        <v>0</v>
      </c>
      <c r="E14" s="3">
        <f>SUM(E8:E10)</f>
        <v>0</v>
      </c>
      <c r="F14" s="64"/>
      <c r="G14" s="3">
        <f>SUM(G8:G10)</f>
        <v>0</v>
      </c>
      <c r="H14" s="3">
        <f>SUM(H8:H10)</f>
        <v>0</v>
      </c>
      <c r="I14" s="64"/>
      <c r="J14" s="3">
        <f>SUM(J8:J10)</f>
        <v>0</v>
      </c>
      <c r="K14" s="3">
        <f>SUM(K8:K10)</f>
        <v>0</v>
      </c>
      <c r="L14" s="3"/>
      <c r="M14" s="3">
        <f>SUM(M8:M10)</f>
        <v>0</v>
      </c>
      <c r="N14" s="3">
        <f>SUM(N8:N10)</f>
        <v>500000</v>
      </c>
      <c r="O14" s="3">
        <f>SUM(O8:O10)</f>
        <v>375817.99</v>
      </c>
      <c r="P14" s="3">
        <f t="shared" ref="P14:S14" si="0">SUM(P7:P13)</f>
        <v>500000</v>
      </c>
      <c r="Q14" s="3">
        <f t="shared" si="0"/>
        <v>0</v>
      </c>
      <c r="R14" s="3">
        <f t="shared" si="0"/>
        <v>100000</v>
      </c>
      <c r="S14" s="3">
        <f t="shared" si="0"/>
        <v>60228</v>
      </c>
      <c r="T14" s="3">
        <f>SUM(T7:T13)</f>
        <v>18500000</v>
      </c>
      <c r="U14" s="3">
        <f>SUM(U7:U13)</f>
        <v>3000000</v>
      </c>
      <c r="V14" s="3">
        <f t="shared" ref="V14:Z14" si="1">SUM(V7:V13)</f>
        <v>0</v>
      </c>
      <c r="W14" s="3">
        <f t="shared" si="1"/>
        <v>1200000</v>
      </c>
      <c r="X14" s="3">
        <f t="shared" si="1"/>
        <v>0</v>
      </c>
      <c r="Y14" s="3">
        <f t="shared" si="1"/>
        <v>0</v>
      </c>
      <c r="Z14" s="3">
        <f t="shared" si="1"/>
        <v>0</v>
      </c>
    </row>
    <row r="15" spans="1:26" ht="15.75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5.75" x14ac:dyDescent="0.25">
      <c r="A16" s="37"/>
      <c r="B16" s="317"/>
      <c r="C16" s="317"/>
      <c r="D16" s="317"/>
      <c r="E16" s="31"/>
      <c r="F16" s="31"/>
      <c r="G16" s="31"/>
      <c r="H16" s="31"/>
      <c r="I16" s="31"/>
      <c r="J16" s="31"/>
      <c r="K16" s="34"/>
      <c r="L16" s="34"/>
      <c r="M16" s="31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6" ht="15.75" x14ac:dyDescent="0.25">
      <c r="A17" s="25"/>
      <c r="B17" s="24"/>
      <c r="C17" s="33"/>
      <c r="D17" s="36"/>
      <c r="E17" s="31"/>
      <c r="F17" s="31"/>
      <c r="G17" s="31"/>
      <c r="H17" s="31"/>
      <c r="I17" s="35"/>
      <c r="J17" s="35"/>
      <c r="K17" s="34"/>
      <c r="L17" s="34"/>
      <c r="M17" s="3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6" x14ac:dyDescent="0.25">
      <c r="A18" s="24" t="s">
        <v>64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6" ht="15.75" x14ac:dyDescent="0.25">
      <c r="A19" s="24" t="s">
        <v>65</v>
      </c>
      <c r="B19" s="23"/>
      <c r="C19" s="2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5" customHeight="1" x14ac:dyDescent="0.25">
      <c r="A20" s="297" t="s">
        <v>12</v>
      </c>
      <c r="B20" s="298"/>
      <c r="C20" s="48">
        <v>2014</v>
      </c>
      <c r="D20" s="308">
        <v>2015</v>
      </c>
      <c r="E20" s="309"/>
      <c r="F20" s="310"/>
      <c r="G20" s="308">
        <v>2016</v>
      </c>
      <c r="H20" s="309"/>
      <c r="I20" s="310"/>
      <c r="J20" s="45">
        <v>2017</v>
      </c>
      <c r="K20" s="311">
        <v>2017</v>
      </c>
      <c r="L20" s="312"/>
      <c r="M20" s="313"/>
      <c r="N20" s="311">
        <v>2018</v>
      </c>
      <c r="O20" s="313"/>
      <c r="P20" s="278">
        <v>2019</v>
      </c>
      <c r="Q20" s="280">
        <v>2020</v>
      </c>
      <c r="R20" s="301">
        <v>2021</v>
      </c>
      <c r="S20" s="301"/>
      <c r="T20" s="47">
        <v>2022</v>
      </c>
      <c r="U20" s="297">
        <v>2022</v>
      </c>
      <c r="V20" s="298"/>
      <c r="W20" s="297">
        <v>2023</v>
      </c>
      <c r="X20" s="298"/>
      <c r="Y20" s="302" t="s">
        <v>193</v>
      </c>
      <c r="Z20" s="302" t="s">
        <v>181</v>
      </c>
    </row>
    <row r="21" spans="1:26" ht="53.25" customHeight="1" x14ac:dyDescent="0.25">
      <c r="A21" s="299"/>
      <c r="B21" s="300"/>
      <c r="C21" s="46" t="s">
        <v>8</v>
      </c>
      <c r="D21" s="45" t="s">
        <v>7</v>
      </c>
      <c r="E21" s="45" t="s">
        <v>8</v>
      </c>
      <c r="F21" s="43" t="s">
        <v>11</v>
      </c>
      <c r="G21" s="43" t="s">
        <v>10</v>
      </c>
      <c r="H21" s="45" t="s">
        <v>8</v>
      </c>
      <c r="I21" s="43" t="s">
        <v>11</v>
      </c>
      <c r="J21" s="45" t="s">
        <v>7</v>
      </c>
      <c r="K21" s="45" t="s">
        <v>9</v>
      </c>
      <c r="L21" s="43" t="s">
        <v>11</v>
      </c>
      <c r="M21" s="43" t="s">
        <v>10</v>
      </c>
      <c r="N21" s="43" t="s">
        <v>10</v>
      </c>
      <c r="O21" s="45" t="s">
        <v>9</v>
      </c>
      <c r="P21" s="45" t="s">
        <v>7</v>
      </c>
      <c r="Q21" s="43" t="s">
        <v>8</v>
      </c>
      <c r="R21" s="44" t="s">
        <v>7</v>
      </c>
      <c r="S21" s="219" t="s">
        <v>8</v>
      </c>
      <c r="T21" s="43" t="s">
        <v>6</v>
      </c>
      <c r="U21" s="44" t="s">
        <v>7</v>
      </c>
      <c r="V21" s="282" t="s">
        <v>8</v>
      </c>
      <c r="W21" s="44" t="s">
        <v>7</v>
      </c>
      <c r="X21" s="286" t="s">
        <v>194</v>
      </c>
      <c r="Y21" s="303"/>
      <c r="Z21" s="303"/>
    </row>
    <row r="22" spans="1:26" x14ac:dyDescent="0.25">
      <c r="A22" s="21">
        <v>2001</v>
      </c>
      <c r="B22" s="18" t="s">
        <v>5</v>
      </c>
      <c r="C22" s="21"/>
      <c r="D22" s="84"/>
      <c r="E22" s="84"/>
      <c r="F22" s="83"/>
      <c r="G22" s="84"/>
      <c r="H22" s="84"/>
      <c r="I22" s="83"/>
      <c r="J22" s="82"/>
      <c r="K22" s="54"/>
      <c r="L22" s="80"/>
      <c r="M22" s="82"/>
      <c r="N22" s="42"/>
      <c r="O22" s="42"/>
      <c r="P22" s="42"/>
      <c r="Q22" s="42"/>
      <c r="R22" s="42"/>
      <c r="S22" s="54"/>
      <c r="T22" s="42"/>
      <c r="U22" s="42"/>
      <c r="V22" s="218"/>
      <c r="W22" s="224"/>
      <c r="X22" s="224"/>
      <c r="Y22" s="218"/>
      <c r="Z22" s="153"/>
    </row>
    <row r="23" spans="1:26" x14ac:dyDescent="0.25">
      <c r="A23" s="21">
        <v>2002</v>
      </c>
      <c r="B23" s="18" t="s">
        <v>20</v>
      </c>
      <c r="C23" s="21"/>
      <c r="D23" s="84"/>
      <c r="E23" s="84"/>
      <c r="F23" s="83"/>
      <c r="G23" s="84"/>
      <c r="H23" s="84"/>
      <c r="I23" s="83"/>
      <c r="J23" s="82">
        <v>1000000</v>
      </c>
      <c r="K23" s="54">
        <v>56127</v>
      </c>
      <c r="L23" s="54">
        <f>K23/M23*100</f>
        <v>5.6127000000000002</v>
      </c>
      <c r="M23" s="82">
        <v>1000000</v>
      </c>
      <c r="N23" s="54">
        <v>640000</v>
      </c>
      <c r="O23" s="80">
        <v>472981.57</v>
      </c>
      <c r="P23" s="80"/>
      <c r="Q23" s="80"/>
      <c r="R23" s="81"/>
      <c r="S23" s="54"/>
      <c r="T23" s="80"/>
      <c r="U23" s="42"/>
      <c r="V23" s="218"/>
      <c r="W23" s="224"/>
      <c r="X23" s="224"/>
      <c r="Y23" s="218"/>
      <c r="Z23" s="153"/>
    </row>
    <row r="24" spans="1:26" x14ac:dyDescent="0.25">
      <c r="A24" s="21">
        <v>2003</v>
      </c>
      <c r="B24" s="18" t="s">
        <v>19</v>
      </c>
      <c r="C24" s="65">
        <v>0</v>
      </c>
      <c r="D24" s="54">
        <v>500000</v>
      </c>
      <c r="E24" s="54">
        <v>499581</v>
      </c>
      <c r="F24" s="54">
        <f>E24/D24*100</f>
        <v>99.916200000000003</v>
      </c>
      <c r="G24" s="54">
        <v>500000</v>
      </c>
      <c r="H24" s="54">
        <v>277550</v>
      </c>
      <c r="I24" s="54">
        <f>H24/G24*100</f>
        <v>55.510000000000005</v>
      </c>
      <c r="J24" s="54">
        <v>1000000</v>
      </c>
      <c r="K24" s="54">
        <v>109200</v>
      </c>
      <c r="L24" s="54">
        <f>K24/M24*100</f>
        <v>10.92</v>
      </c>
      <c r="M24" s="54">
        <v>1000000</v>
      </c>
      <c r="N24" s="54">
        <v>360000</v>
      </c>
      <c r="O24" s="54">
        <v>360000</v>
      </c>
      <c r="P24" s="54">
        <v>0</v>
      </c>
      <c r="Q24" s="54"/>
      <c r="R24" s="54"/>
      <c r="S24" s="54"/>
      <c r="T24" s="54"/>
      <c r="U24" s="54"/>
      <c r="V24" s="54"/>
      <c r="W24" s="54"/>
      <c r="X24" s="54"/>
      <c r="Y24" s="54"/>
      <c r="Z24" s="153"/>
    </row>
    <row r="25" spans="1:26" x14ac:dyDescent="0.25">
      <c r="A25" s="21">
        <v>2101</v>
      </c>
      <c r="B25" s="18" t="s">
        <v>19</v>
      </c>
      <c r="C25" s="65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153"/>
    </row>
    <row r="26" spans="1:26" x14ac:dyDescent="0.25">
      <c r="A26" s="21">
        <v>2102</v>
      </c>
      <c r="B26" s="18" t="s">
        <v>4</v>
      </c>
      <c r="C26" s="65">
        <v>796330</v>
      </c>
      <c r="D26" s="54">
        <v>3550000</v>
      </c>
      <c r="E26" s="54">
        <v>3038783</v>
      </c>
      <c r="F26" s="54">
        <f>E26/D26*100</f>
        <v>85.599521126760564</v>
      </c>
      <c r="G26" s="54">
        <v>2000000</v>
      </c>
      <c r="H26" s="54">
        <v>1324404.1499999999</v>
      </c>
      <c r="I26" s="54">
        <f>H26/G26*100</f>
        <v>66.220207500000001</v>
      </c>
      <c r="J26" s="54"/>
      <c r="K26" s="54">
        <v>941060</v>
      </c>
      <c r="L26" s="54">
        <f>K26/M26*100</f>
        <v>93.174257425742582</v>
      </c>
      <c r="M26" s="54">
        <v>1010000</v>
      </c>
      <c r="N26" s="54">
        <v>1500000</v>
      </c>
      <c r="O26" s="54">
        <v>1333963.5</v>
      </c>
      <c r="P26" s="54">
        <v>0</v>
      </c>
      <c r="Q26" s="54">
        <v>312332.5</v>
      </c>
      <c r="R26" s="54">
        <v>500000</v>
      </c>
      <c r="S26" s="54">
        <v>2580422.5499999998</v>
      </c>
      <c r="T26" s="54">
        <v>500000</v>
      </c>
      <c r="U26" s="54">
        <v>500000</v>
      </c>
      <c r="V26" s="41">
        <v>141453.56</v>
      </c>
      <c r="W26" s="54">
        <v>500000</v>
      </c>
      <c r="X26" s="41"/>
      <c r="Y26" s="54"/>
      <c r="Z26" s="153"/>
    </row>
    <row r="27" spans="1:26" x14ac:dyDescent="0.25">
      <c r="A27" s="13">
        <v>2103</v>
      </c>
      <c r="B27" s="18" t="s">
        <v>3</v>
      </c>
      <c r="C27" s="13"/>
      <c r="D27" s="41"/>
      <c r="E27" s="41"/>
      <c r="F27" s="54"/>
      <c r="G27" s="41"/>
      <c r="H27" s="41"/>
      <c r="I27" s="54"/>
      <c r="J27" s="41">
        <v>1000000</v>
      </c>
      <c r="K27" s="54">
        <v>1817184</v>
      </c>
      <c r="L27" s="54">
        <f>K27/M27*100</f>
        <v>98.226162162162169</v>
      </c>
      <c r="M27" s="41">
        <v>1850000</v>
      </c>
      <c r="N27" s="41">
        <v>1000000</v>
      </c>
      <c r="O27" s="41">
        <v>999390</v>
      </c>
      <c r="P27" s="41">
        <v>0</v>
      </c>
      <c r="Q27" s="41">
        <v>218700</v>
      </c>
      <c r="R27" s="41">
        <v>300000</v>
      </c>
      <c r="S27" s="54">
        <v>290316.25</v>
      </c>
      <c r="T27" s="41">
        <v>300000</v>
      </c>
      <c r="U27" s="41">
        <v>300000</v>
      </c>
      <c r="V27" s="54">
        <v>0</v>
      </c>
      <c r="W27" s="54">
        <v>500000</v>
      </c>
      <c r="X27" s="41"/>
      <c r="Y27" s="41"/>
      <c r="Z27" s="153"/>
    </row>
    <row r="28" spans="1:26" x14ac:dyDescent="0.25">
      <c r="A28" s="21">
        <v>2104</v>
      </c>
      <c r="B28" s="14" t="s">
        <v>27</v>
      </c>
      <c r="C28" s="65">
        <v>437377.84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>
        <v>20000000</v>
      </c>
      <c r="O28" s="54">
        <v>17637967.140000001</v>
      </c>
      <c r="P28" s="54">
        <v>0</v>
      </c>
      <c r="Q28" s="54"/>
      <c r="R28" s="54"/>
      <c r="S28" s="54"/>
      <c r="T28" s="54"/>
      <c r="U28" s="54"/>
      <c r="V28" s="41"/>
      <c r="W28" s="54"/>
      <c r="X28" s="41"/>
      <c r="Y28" s="54"/>
      <c r="Z28" s="153"/>
    </row>
    <row r="29" spans="1:26" x14ac:dyDescent="0.25">
      <c r="A29" s="12">
        <v>2106</v>
      </c>
      <c r="B29" s="8" t="s">
        <v>2</v>
      </c>
      <c r="C29" s="8"/>
      <c r="D29" s="8"/>
      <c r="E29" s="8"/>
      <c r="F29" s="8"/>
      <c r="G29" s="8"/>
      <c r="H29" s="8"/>
      <c r="I29" s="8"/>
      <c r="J29" s="8"/>
      <c r="K29" s="54"/>
      <c r="L29" s="54"/>
      <c r="M29" s="8"/>
      <c r="N29" s="8"/>
      <c r="O29" s="8"/>
      <c r="P29" s="67">
        <v>0</v>
      </c>
      <c r="Q29" s="151"/>
      <c r="R29" s="54">
        <v>200000</v>
      </c>
      <c r="S29" s="54">
        <v>179700</v>
      </c>
      <c r="T29" s="151">
        <v>150000</v>
      </c>
      <c r="U29" s="151">
        <v>150000</v>
      </c>
      <c r="V29" s="54">
        <v>0</v>
      </c>
      <c r="W29" s="54">
        <v>100000</v>
      </c>
      <c r="X29" s="54"/>
      <c r="Y29" s="151"/>
      <c r="Z29" s="153"/>
    </row>
    <row r="30" spans="1:26" x14ac:dyDescent="0.25">
      <c r="A30" s="11">
        <v>2401</v>
      </c>
      <c r="B30" s="14" t="s">
        <v>15</v>
      </c>
      <c r="C30" s="10"/>
      <c r="D30" s="10"/>
      <c r="E30" s="10"/>
      <c r="F30" s="10"/>
      <c r="G30" s="8"/>
      <c r="H30" s="10"/>
      <c r="I30" s="8"/>
      <c r="J30" s="8"/>
      <c r="K30" s="54"/>
      <c r="L30" s="54"/>
      <c r="M30" s="8"/>
      <c r="N30" s="8"/>
      <c r="O30" s="8"/>
      <c r="P30" s="8"/>
      <c r="Q30" s="54"/>
      <c r="R30" s="151">
        <v>500000</v>
      </c>
      <c r="S30" s="54">
        <v>371288.56</v>
      </c>
      <c r="T30" s="151"/>
      <c r="U30" s="151"/>
      <c r="V30" s="41"/>
      <c r="W30" s="8"/>
      <c r="X30" s="41"/>
      <c r="Y30" s="151"/>
      <c r="Z30" s="153"/>
    </row>
    <row r="31" spans="1:26" x14ac:dyDescent="0.25">
      <c r="A31" s="13">
        <v>2505</v>
      </c>
      <c r="B31" s="10" t="s">
        <v>29</v>
      </c>
      <c r="C31" s="60"/>
      <c r="D31" s="58"/>
      <c r="E31" s="59"/>
      <c r="F31" s="59"/>
      <c r="G31" s="57"/>
      <c r="H31" s="58"/>
      <c r="I31" s="57"/>
      <c r="J31" s="56"/>
      <c r="K31" s="79"/>
      <c r="L31" s="54"/>
      <c r="M31" s="56"/>
      <c r="N31" s="78"/>
      <c r="O31" s="78"/>
      <c r="P31" s="78"/>
      <c r="Q31" s="152"/>
      <c r="R31" s="152"/>
      <c r="S31" s="54"/>
      <c r="T31" s="152"/>
      <c r="U31" s="152"/>
      <c r="V31" s="152"/>
      <c r="W31" s="55"/>
      <c r="X31" s="152"/>
      <c r="Y31" s="152"/>
      <c r="Z31" s="153"/>
    </row>
    <row r="32" spans="1:26" x14ac:dyDescent="0.25">
      <c r="A32" s="13">
        <v>2507</v>
      </c>
      <c r="B32" s="10" t="s">
        <v>1</v>
      </c>
      <c r="C32" s="60"/>
      <c r="D32" s="58"/>
      <c r="E32" s="59"/>
      <c r="F32" s="59"/>
      <c r="G32" s="57"/>
      <c r="H32" s="58"/>
      <c r="I32" s="57"/>
      <c r="J32" s="56"/>
      <c r="K32" s="77"/>
      <c r="L32" s="54"/>
      <c r="M32" s="56"/>
      <c r="N32" s="41">
        <v>500000</v>
      </c>
      <c r="O32" s="41">
        <v>371000</v>
      </c>
      <c r="P32" s="41"/>
      <c r="Q32" s="41"/>
      <c r="R32" s="41"/>
      <c r="S32" s="54"/>
      <c r="T32" s="41"/>
      <c r="U32" s="41"/>
      <c r="V32" s="41"/>
      <c r="W32" s="55"/>
      <c r="X32" s="41"/>
      <c r="Y32" s="41"/>
      <c r="Z32" s="153"/>
    </row>
    <row r="33" spans="1:26" ht="16.5" thickBot="1" x14ac:dyDescent="0.3">
      <c r="A33" s="6" t="s">
        <v>0</v>
      </c>
      <c r="B33" s="6"/>
      <c r="C33" s="3">
        <f>SUM(C22:C27)</f>
        <v>796330</v>
      </c>
      <c r="D33" s="3">
        <f>SUM(D22:D27)</f>
        <v>4050000</v>
      </c>
      <c r="E33" s="3">
        <f>SUM(E22:E27)</f>
        <v>3538364</v>
      </c>
      <c r="F33" s="64">
        <f>E33/D33*100</f>
        <v>87.367012345679001</v>
      </c>
      <c r="G33" s="3">
        <f>SUM(G22:G27)</f>
        <v>2500000</v>
      </c>
      <c r="H33" s="3">
        <f>SUM(H22:H27)</f>
        <v>1601954.15</v>
      </c>
      <c r="I33" s="64">
        <f>H33/G33*100</f>
        <v>64.078165999999996</v>
      </c>
      <c r="J33" s="3">
        <f>SUM(J22:J27)</f>
        <v>3000000</v>
      </c>
      <c r="K33" s="3">
        <f>SUM(K22:K27)</f>
        <v>2923571</v>
      </c>
      <c r="L33" s="54">
        <f>K33/M33*100</f>
        <v>60.155781893004111</v>
      </c>
      <c r="M33" s="3">
        <f>SUM(M22:M27)</f>
        <v>4860000</v>
      </c>
      <c r="N33" s="3">
        <f>SUM(N23:N32)</f>
        <v>24000000</v>
      </c>
      <c r="O33" s="3">
        <f>SUM(O23:O32)</f>
        <v>21175302.210000001</v>
      </c>
      <c r="P33" s="3">
        <f>SUM(P22:P32)</f>
        <v>0</v>
      </c>
      <c r="Q33" s="3">
        <f t="shared" ref="Q33:Z33" si="2">SUM(Q22:Q32)</f>
        <v>531032.5</v>
      </c>
      <c r="R33" s="3">
        <f t="shared" si="2"/>
        <v>1500000</v>
      </c>
      <c r="S33" s="3">
        <f t="shared" si="2"/>
        <v>3421727.36</v>
      </c>
      <c r="T33" s="3">
        <f t="shared" si="2"/>
        <v>950000</v>
      </c>
      <c r="U33" s="3">
        <f t="shared" si="2"/>
        <v>950000</v>
      </c>
      <c r="V33" s="3">
        <f t="shared" si="2"/>
        <v>141453.56</v>
      </c>
      <c r="W33" s="3">
        <f t="shared" si="2"/>
        <v>1100000</v>
      </c>
      <c r="X33" s="3">
        <f t="shared" si="2"/>
        <v>0</v>
      </c>
      <c r="Y33" s="3">
        <f t="shared" si="2"/>
        <v>0</v>
      </c>
      <c r="Z33" s="3">
        <f t="shared" si="2"/>
        <v>0</v>
      </c>
    </row>
    <row r="34" spans="1:26" ht="15.75" thickTop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11" t="s">
        <v>158</v>
      </c>
      <c r="U35" s="1"/>
      <c r="V35" s="1"/>
      <c r="W35" s="1"/>
      <c r="X35" s="1"/>
      <c r="Y35" s="1"/>
    </row>
    <row r="36" spans="1:26" x14ac:dyDescent="0.25">
      <c r="A36" s="52"/>
      <c r="B36" s="52"/>
      <c r="C36" s="52"/>
      <c r="D36" s="52"/>
      <c r="E36" s="52"/>
      <c r="F36" s="52"/>
      <c r="G36" s="52"/>
      <c r="H36" s="25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34" t="s">
        <v>160</v>
      </c>
      <c r="U36" s="51"/>
      <c r="V36" s="51"/>
      <c r="W36" s="51"/>
      <c r="X36" s="51"/>
      <c r="Y36" s="51"/>
    </row>
    <row r="37" spans="1:26" ht="18" x14ac:dyDescent="0.25">
      <c r="A37" s="49" t="s">
        <v>67</v>
      </c>
      <c r="B37" s="25"/>
      <c r="C37" s="25"/>
      <c r="D37" s="52"/>
      <c r="E37" s="52"/>
      <c r="F37" s="52"/>
      <c r="G37" s="52"/>
      <c r="H37" s="25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U37" s="51"/>
      <c r="V37" s="51"/>
      <c r="W37" s="51"/>
      <c r="X37" s="51"/>
      <c r="Y37" s="51"/>
    </row>
    <row r="38" spans="1:26" x14ac:dyDescent="0.25">
      <c r="A38" s="24" t="s">
        <v>64</v>
      </c>
      <c r="B38" s="25"/>
      <c r="C38" s="25"/>
      <c r="D38" s="52"/>
      <c r="E38" s="52"/>
      <c r="F38" s="52"/>
      <c r="G38" s="52"/>
      <c r="H38" s="25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6" ht="15.75" x14ac:dyDescent="0.25">
      <c r="A39" s="24" t="s">
        <v>134</v>
      </c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5" customHeight="1" x14ac:dyDescent="0.25">
      <c r="A40" s="297" t="s">
        <v>12</v>
      </c>
      <c r="B40" s="298"/>
      <c r="C40" s="48">
        <v>2014</v>
      </c>
      <c r="D40" s="308">
        <v>2015</v>
      </c>
      <c r="E40" s="309"/>
      <c r="F40" s="310"/>
      <c r="G40" s="308">
        <v>2016</v>
      </c>
      <c r="H40" s="309"/>
      <c r="I40" s="310"/>
      <c r="J40" s="45">
        <v>2017</v>
      </c>
      <c r="K40" s="311">
        <v>2017</v>
      </c>
      <c r="L40" s="312"/>
      <c r="M40" s="313"/>
      <c r="N40" s="311">
        <v>2018</v>
      </c>
      <c r="O40" s="313"/>
      <c r="P40" s="278">
        <v>2019</v>
      </c>
      <c r="Q40" s="280">
        <v>2020</v>
      </c>
      <c r="R40" s="301">
        <v>2021</v>
      </c>
      <c r="S40" s="301"/>
      <c r="T40" s="47">
        <v>2022</v>
      </c>
      <c r="U40" s="297">
        <v>2022</v>
      </c>
      <c r="V40" s="298"/>
      <c r="W40" s="297">
        <v>2023</v>
      </c>
      <c r="X40" s="298"/>
      <c r="Y40" s="302" t="s">
        <v>193</v>
      </c>
      <c r="Z40" s="302" t="s">
        <v>181</v>
      </c>
    </row>
    <row r="41" spans="1:26" ht="47.25" customHeight="1" x14ac:dyDescent="0.25">
      <c r="A41" s="299"/>
      <c r="B41" s="300"/>
      <c r="C41" s="46" t="s">
        <v>8</v>
      </c>
      <c r="D41" s="45" t="s">
        <v>7</v>
      </c>
      <c r="E41" s="45" t="s">
        <v>8</v>
      </c>
      <c r="F41" s="43" t="s">
        <v>11</v>
      </c>
      <c r="G41" s="43" t="s">
        <v>10</v>
      </c>
      <c r="H41" s="45" t="s">
        <v>8</v>
      </c>
      <c r="I41" s="43" t="s">
        <v>11</v>
      </c>
      <c r="J41" s="45" t="s">
        <v>7</v>
      </c>
      <c r="K41" s="45" t="s">
        <v>9</v>
      </c>
      <c r="L41" s="43" t="s">
        <v>11</v>
      </c>
      <c r="M41" s="43" t="s">
        <v>10</v>
      </c>
      <c r="N41" s="43" t="s">
        <v>10</v>
      </c>
      <c r="O41" s="45" t="s">
        <v>9</v>
      </c>
      <c r="P41" s="45" t="s">
        <v>7</v>
      </c>
      <c r="Q41" s="43" t="s">
        <v>8</v>
      </c>
      <c r="R41" s="44" t="s">
        <v>7</v>
      </c>
      <c r="S41" s="219" t="s">
        <v>8</v>
      </c>
      <c r="T41" s="43" t="s">
        <v>6</v>
      </c>
      <c r="U41" s="44" t="s">
        <v>7</v>
      </c>
      <c r="V41" s="282" t="s">
        <v>8</v>
      </c>
      <c r="W41" s="44" t="s">
        <v>7</v>
      </c>
      <c r="X41" s="286" t="s">
        <v>194</v>
      </c>
      <c r="Y41" s="303"/>
      <c r="Z41" s="303"/>
    </row>
    <row r="42" spans="1:26" x14ac:dyDescent="0.25">
      <c r="A42" s="21">
        <v>2102</v>
      </c>
      <c r="B42" s="18" t="s">
        <v>4</v>
      </c>
      <c r="C42" s="65">
        <v>796330</v>
      </c>
      <c r="D42" s="54"/>
      <c r="E42" s="54"/>
      <c r="F42" s="54"/>
      <c r="G42" s="54"/>
      <c r="H42" s="54"/>
      <c r="I42" s="54"/>
      <c r="J42" s="54"/>
      <c r="K42" s="8"/>
      <c r="L42" s="8"/>
      <c r="M42" s="54"/>
      <c r="N42" s="54">
        <v>1000000</v>
      </c>
      <c r="O42" s="54">
        <v>101790</v>
      </c>
      <c r="P42" s="54">
        <v>0</v>
      </c>
      <c r="Q42" s="54"/>
      <c r="R42" s="54">
        <v>200000</v>
      </c>
      <c r="S42" s="54">
        <v>695495</v>
      </c>
      <c r="T42" s="54">
        <v>500000</v>
      </c>
      <c r="U42" s="54">
        <v>500000</v>
      </c>
      <c r="V42" s="54">
        <v>0</v>
      </c>
      <c r="W42" s="54">
        <v>500000</v>
      </c>
      <c r="X42" s="54"/>
      <c r="Y42" s="54"/>
      <c r="Z42" s="153"/>
    </row>
    <row r="43" spans="1:26" x14ac:dyDescent="0.25">
      <c r="A43" s="13">
        <v>2103</v>
      </c>
      <c r="B43" s="18" t="s">
        <v>3</v>
      </c>
      <c r="C43" s="13"/>
      <c r="D43" s="41"/>
      <c r="E43" s="41"/>
      <c r="F43" s="54"/>
      <c r="G43" s="41"/>
      <c r="H43" s="41"/>
      <c r="I43" s="54"/>
      <c r="J43" s="41"/>
      <c r="K43" s="8"/>
      <c r="L43" s="10"/>
      <c r="M43" s="41"/>
      <c r="N43" s="41">
        <v>500000</v>
      </c>
      <c r="O43" s="41">
        <v>495400</v>
      </c>
      <c r="P43" s="41">
        <v>0</v>
      </c>
      <c r="Q43" s="41">
        <v>173000</v>
      </c>
      <c r="R43" s="41">
        <v>200000</v>
      </c>
      <c r="S43" s="54">
        <v>187730.25</v>
      </c>
      <c r="T43" s="41">
        <v>500000</v>
      </c>
      <c r="U43" s="41">
        <v>500000</v>
      </c>
      <c r="V43" s="41">
        <v>0</v>
      </c>
      <c r="W43" s="54">
        <v>500000</v>
      </c>
      <c r="X43" s="41"/>
      <c r="Y43" s="41"/>
      <c r="Z43" s="153"/>
    </row>
    <row r="44" spans="1:26" x14ac:dyDescent="0.25">
      <c r="A44" s="21">
        <v>2104</v>
      </c>
      <c r="B44" s="14" t="s">
        <v>27</v>
      </c>
      <c r="C44" s="13"/>
      <c r="D44" s="41"/>
      <c r="E44" s="41"/>
      <c r="F44" s="41"/>
      <c r="G44" s="41"/>
      <c r="H44" s="41"/>
      <c r="I44" s="41"/>
      <c r="J44" s="41"/>
      <c r="K44" s="10"/>
      <c r="L44" s="10"/>
      <c r="M44" s="41"/>
      <c r="N44" s="41"/>
      <c r="O44" s="41"/>
      <c r="P44" s="41">
        <v>0</v>
      </c>
      <c r="Q44" s="41">
        <v>5094515.33</v>
      </c>
      <c r="R44" s="41"/>
      <c r="S44" s="54"/>
      <c r="T44" s="41">
        <v>10000000</v>
      </c>
      <c r="U44" s="41">
        <v>10000000</v>
      </c>
      <c r="V44" s="41">
        <v>0</v>
      </c>
      <c r="W44" s="54">
        <v>25000000</v>
      </c>
      <c r="X44" s="41"/>
      <c r="Y44" s="41"/>
      <c r="Z44" s="153"/>
    </row>
    <row r="45" spans="1:26" x14ac:dyDescent="0.25">
      <c r="A45" s="12">
        <v>2106</v>
      </c>
      <c r="B45" s="8" t="s">
        <v>2</v>
      </c>
      <c r="C45" s="13"/>
      <c r="D45" s="41"/>
      <c r="E45" s="41"/>
      <c r="F45" s="41"/>
      <c r="G45" s="41"/>
      <c r="H45" s="41"/>
      <c r="I45" s="41"/>
      <c r="J45" s="41"/>
      <c r="K45" s="10"/>
      <c r="L45" s="10"/>
      <c r="M45" s="41"/>
      <c r="N45" s="41"/>
      <c r="O45" s="41"/>
      <c r="P45" s="41">
        <v>0</v>
      </c>
      <c r="Q45" s="41"/>
      <c r="R45" s="41">
        <v>500000</v>
      </c>
      <c r="S45" s="54">
        <v>0</v>
      </c>
      <c r="T45" s="41">
        <v>200000</v>
      </c>
      <c r="U45" s="41">
        <v>200000</v>
      </c>
      <c r="V45" s="41">
        <v>0</v>
      </c>
      <c r="W45" s="54">
        <v>500000</v>
      </c>
      <c r="X45" s="41"/>
      <c r="Y45" s="41"/>
      <c r="Z45" s="153"/>
    </row>
    <row r="46" spans="1:26" x14ac:dyDescent="0.25">
      <c r="A46" s="13">
        <v>2507</v>
      </c>
      <c r="B46" s="10" t="s">
        <v>1</v>
      </c>
      <c r="C46" s="13"/>
      <c r="D46" s="41"/>
      <c r="E46" s="41"/>
      <c r="F46" s="41"/>
      <c r="G46" s="41"/>
      <c r="H46" s="41"/>
      <c r="I46" s="41"/>
      <c r="J46" s="41"/>
      <c r="K46" s="10"/>
      <c r="L46" s="10"/>
      <c r="M46" s="41"/>
      <c r="N46" s="41"/>
      <c r="O46" s="41"/>
      <c r="P46" s="41"/>
      <c r="Q46" s="41"/>
      <c r="R46" s="41"/>
      <c r="S46" s="54"/>
      <c r="T46" s="41">
        <v>0</v>
      </c>
      <c r="U46" s="41"/>
      <c r="V46" s="41"/>
      <c r="W46" s="54"/>
      <c r="X46" s="41"/>
      <c r="Y46" s="41"/>
      <c r="Z46" s="153"/>
    </row>
    <row r="47" spans="1:26" ht="16.5" thickBot="1" x14ac:dyDescent="0.3">
      <c r="A47" s="6" t="s">
        <v>0</v>
      </c>
      <c r="B47" s="6"/>
      <c r="C47" s="75">
        <f>SUM(C42:C43)</f>
        <v>796330</v>
      </c>
      <c r="D47" s="3"/>
      <c r="E47" s="3"/>
      <c r="F47" s="64"/>
      <c r="G47" s="3"/>
      <c r="H47" s="3"/>
      <c r="I47" s="64"/>
      <c r="J47" s="3"/>
      <c r="K47" s="3"/>
      <c r="L47" s="3"/>
      <c r="M47" s="3"/>
      <c r="N47" s="3">
        <f>SUM(N42:N43)</f>
        <v>1500000</v>
      </c>
      <c r="O47" s="3">
        <f>SUM(O42:O46)</f>
        <v>597190</v>
      </c>
      <c r="P47" s="3">
        <f>SUM(P42:P46)</f>
        <v>0</v>
      </c>
      <c r="Q47" s="3">
        <f t="shared" ref="Q47:T47" si="3">SUM(Q42:Q46)</f>
        <v>5267515.33</v>
      </c>
      <c r="R47" s="3">
        <f>SUM(R42:R46)</f>
        <v>900000</v>
      </c>
      <c r="S47" s="3">
        <f t="shared" si="3"/>
        <v>883225.25</v>
      </c>
      <c r="T47" s="3">
        <f t="shared" si="3"/>
        <v>11200000</v>
      </c>
      <c r="U47" s="3">
        <f>SUM(U42:U46)</f>
        <v>11200000</v>
      </c>
      <c r="V47" s="3">
        <f t="shared" ref="V47:Z47" si="4">SUM(V42:V46)</f>
        <v>0</v>
      </c>
      <c r="W47" s="3">
        <f t="shared" si="4"/>
        <v>26500000</v>
      </c>
      <c r="X47" s="3">
        <f t="shared" si="4"/>
        <v>0</v>
      </c>
      <c r="Y47" s="3">
        <f t="shared" si="4"/>
        <v>0</v>
      </c>
      <c r="Z47" s="3">
        <f t="shared" si="4"/>
        <v>0</v>
      </c>
    </row>
    <row r="48" spans="1:26" ht="15.75" thickTop="1" x14ac:dyDescent="0.25">
      <c r="A48" s="52"/>
      <c r="B48" s="52"/>
      <c r="C48" s="52"/>
      <c r="D48" s="52"/>
      <c r="E48" s="52"/>
      <c r="F48" s="52"/>
      <c r="G48" s="52"/>
      <c r="H48" s="25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6" ht="15.75" x14ac:dyDescent="0.25">
      <c r="A49" s="24" t="s">
        <v>63</v>
      </c>
      <c r="B49" s="23"/>
      <c r="C49" s="2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ht="15" customHeight="1" x14ac:dyDescent="0.25">
      <c r="A50" s="297" t="s">
        <v>12</v>
      </c>
      <c r="B50" s="298"/>
      <c r="C50" s="48">
        <v>2014</v>
      </c>
      <c r="D50" s="308">
        <v>2015</v>
      </c>
      <c r="E50" s="309"/>
      <c r="F50" s="310"/>
      <c r="G50" s="308">
        <v>2016</v>
      </c>
      <c r="H50" s="309"/>
      <c r="I50" s="310"/>
      <c r="J50" s="45">
        <v>2017</v>
      </c>
      <c r="K50" s="311">
        <v>2017</v>
      </c>
      <c r="L50" s="312"/>
      <c r="M50" s="313"/>
      <c r="N50" s="311">
        <v>2018</v>
      </c>
      <c r="O50" s="313"/>
      <c r="P50" s="278">
        <v>2019</v>
      </c>
      <c r="Q50" s="280">
        <v>2020</v>
      </c>
      <c r="R50" s="301">
        <v>2021</v>
      </c>
      <c r="S50" s="301"/>
      <c r="T50" s="47">
        <v>2022</v>
      </c>
      <c r="U50" s="297">
        <v>2022</v>
      </c>
      <c r="V50" s="298"/>
      <c r="W50" s="297">
        <v>2023</v>
      </c>
      <c r="X50" s="298"/>
      <c r="Y50" s="302" t="s">
        <v>193</v>
      </c>
      <c r="Z50" s="302" t="s">
        <v>181</v>
      </c>
    </row>
    <row r="51" spans="1:26" ht="47.25" customHeight="1" x14ac:dyDescent="0.25">
      <c r="A51" s="299"/>
      <c r="B51" s="300"/>
      <c r="C51" s="46" t="s">
        <v>8</v>
      </c>
      <c r="D51" s="45" t="s">
        <v>7</v>
      </c>
      <c r="E51" s="45" t="s">
        <v>8</v>
      </c>
      <c r="F51" s="43" t="s">
        <v>11</v>
      </c>
      <c r="G51" s="43" t="s">
        <v>10</v>
      </c>
      <c r="H51" s="45" t="s">
        <v>8</v>
      </c>
      <c r="I51" s="43" t="s">
        <v>11</v>
      </c>
      <c r="J51" s="45" t="s">
        <v>7</v>
      </c>
      <c r="K51" s="45" t="s">
        <v>9</v>
      </c>
      <c r="L51" s="43" t="s">
        <v>11</v>
      </c>
      <c r="M51" s="43" t="s">
        <v>10</v>
      </c>
      <c r="N51" s="43" t="s">
        <v>10</v>
      </c>
      <c r="O51" s="45" t="s">
        <v>9</v>
      </c>
      <c r="P51" s="45" t="s">
        <v>7</v>
      </c>
      <c r="Q51" s="43" t="s">
        <v>8</v>
      </c>
      <c r="R51" s="44" t="s">
        <v>7</v>
      </c>
      <c r="S51" s="219" t="s">
        <v>8</v>
      </c>
      <c r="T51" s="43" t="s">
        <v>6</v>
      </c>
      <c r="U51" s="44" t="s">
        <v>7</v>
      </c>
      <c r="V51" s="282" t="s">
        <v>8</v>
      </c>
      <c r="W51" s="44" t="s">
        <v>7</v>
      </c>
      <c r="X51" s="286" t="s">
        <v>194</v>
      </c>
      <c r="Y51" s="303"/>
      <c r="Z51" s="303"/>
    </row>
    <row r="52" spans="1:26" x14ac:dyDescent="0.25">
      <c r="A52" s="21">
        <v>2102</v>
      </c>
      <c r="B52" s="18" t="s">
        <v>4</v>
      </c>
      <c r="C52" s="65">
        <v>796330</v>
      </c>
      <c r="D52" s="54"/>
      <c r="E52" s="54"/>
      <c r="F52" s="54"/>
      <c r="G52" s="54"/>
      <c r="H52" s="54"/>
      <c r="I52" s="54"/>
      <c r="J52" s="54"/>
      <c r="K52" s="8"/>
      <c r="L52" s="8"/>
      <c r="M52" s="54"/>
      <c r="N52" s="54">
        <v>1000000</v>
      </c>
      <c r="O52" s="54"/>
      <c r="P52" s="54">
        <v>0</v>
      </c>
      <c r="Q52" s="54">
        <v>125490</v>
      </c>
      <c r="R52" s="54">
        <v>100000</v>
      </c>
      <c r="S52" s="54">
        <v>66577.5</v>
      </c>
      <c r="T52" s="54">
        <v>250000</v>
      </c>
      <c r="U52" s="54">
        <v>250000</v>
      </c>
      <c r="V52" s="54">
        <v>60295</v>
      </c>
      <c r="W52" s="54">
        <v>300000</v>
      </c>
      <c r="X52" s="54"/>
      <c r="Y52" s="54"/>
      <c r="Z52" s="153"/>
    </row>
    <row r="53" spans="1:26" x14ac:dyDescent="0.25">
      <c r="A53" s="13">
        <v>2103</v>
      </c>
      <c r="B53" s="18" t="s">
        <v>3</v>
      </c>
      <c r="C53" s="13"/>
      <c r="D53" s="41"/>
      <c r="E53" s="41"/>
      <c r="F53" s="54"/>
      <c r="G53" s="41"/>
      <c r="H53" s="41"/>
      <c r="I53" s="54"/>
      <c r="J53" s="41"/>
      <c r="K53" s="8"/>
      <c r="L53" s="10"/>
      <c r="M53" s="41"/>
      <c r="N53" s="41">
        <v>500000</v>
      </c>
      <c r="O53" s="41"/>
      <c r="P53" s="41">
        <v>0</v>
      </c>
      <c r="Q53" s="41"/>
      <c r="R53" s="41">
        <v>100000</v>
      </c>
      <c r="S53" s="41">
        <v>288072</v>
      </c>
      <c r="T53" s="41">
        <v>500000</v>
      </c>
      <c r="U53" s="41">
        <v>500000</v>
      </c>
      <c r="V53" s="41">
        <v>423900</v>
      </c>
      <c r="W53" s="54">
        <v>500000</v>
      </c>
      <c r="X53" s="41"/>
      <c r="Y53" s="41"/>
      <c r="Z53" s="153"/>
    </row>
    <row r="54" spans="1:26" x14ac:dyDescent="0.25">
      <c r="A54" s="12">
        <v>2106</v>
      </c>
      <c r="B54" s="8" t="s">
        <v>2</v>
      </c>
      <c r="C54" s="13"/>
      <c r="D54" s="41"/>
      <c r="E54" s="41"/>
      <c r="F54" s="41"/>
      <c r="G54" s="41"/>
      <c r="H54" s="41"/>
      <c r="I54" s="41"/>
      <c r="J54" s="41"/>
      <c r="K54" s="10"/>
      <c r="L54" s="10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8"/>
      <c r="X54" s="41"/>
      <c r="Y54" s="41"/>
      <c r="Z54" s="153"/>
    </row>
    <row r="55" spans="1:26" x14ac:dyDescent="0.25">
      <c r="A55" s="13">
        <v>2507</v>
      </c>
      <c r="B55" s="10" t="s">
        <v>1</v>
      </c>
      <c r="C55" s="13"/>
      <c r="D55" s="41"/>
      <c r="E55" s="41"/>
      <c r="F55" s="41"/>
      <c r="G55" s="41"/>
      <c r="H55" s="41"/>
      <c r="I55" s="41"/>
      <c r="J55" s="41"/>
      <c r="K55" s="10"/>
      <c r="L55" s="10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8"/>
      <c r="X55" s="41"/>
      <c r="Y55" s="41"/>
      <c r="Z55" s="153"/>
    </row>
    <row r="56" spans="1:26" ht="16.5" thickBot="1" x14ac:dyDescent="0.3">
      <c r="A56" s="6" t="s">
        <v>0</v>
      </c>
      <c r="B56" s="6"/>
      <c r="C56" s="75">
        <f>SUM(C52:C53)</f>
        <v>796330</v>
      </c>
      <c r="D56" s="3"/>
      <c r="E56" s="3"/>
      <c r="F56" s="64"/>
      <c r="G56" s="3"/>
      <c r="H56" s="3"/>
      <c r="I56" s="64"/>
      <c r="J56" s="3"/>
      <c r="K56" s="3"/>
      <c r="L56" s="3"/>
      <c r="M56" s="3"/>
      <c r="N56" s="3">
        <f>SUM(N52:N53)</f>
        <v>1500000</v>
      </c>
      <c r="O56" s="3">
        <f>SUM(O52:O53)</f>
        <v>0</v>
      </c>
      <c r="P56" s="3">
        <f t="shared" ref="P56:T56" si="5">SUM(P52:P55)</f>
        <v>0</v>
      </c>
      <c r="Q56" s="3">
        <f t="shared" si="5"/>
        <v>125490</v>
      </c>
      <c r="R56" s="3">
        <f t="shared" si="5"/>
        <v>200000</v>
      </c>
      <c r="S56" s="3">
        <f t="shared" si="5"/>
        <v>354649.5</v>
      </c>
      <c r="T56" s="3">
        <f t="shared" si="5"/>
        <v>750000</v>
      </c>
      <c r="U56" s="3">
        <f>SUM(U52:U55)</f>
        <v>750000</v>
      </c>
      <c r="V56" s="3">
        <f t="shared" ref="V56:Z56" si="6">SUM(V52:V55)</f>
        <v>484195</v>
      </c>
      <c r="W56" s="3">
        <f t="shared" si="6"/>
        <v>800000</v>
      </c>
      <c r="X56" s="3">
        <f t="shared" si="6"/>
        <v>0</v>
      </c>
      <c r="Y56" s="3">
        <f t="shared" si="6"/>
        <v>0</v>
      </c>
      <c r="Z56" s="3">
        <f t="shared" si="6"/>
        <v>0</v>
      </c>
    </row>
    <row r="57" spans="1:26" ht="15.75" thickTop="1" x14ac:dyDescent="0.25">
      <c r="A57" s="52"/>
      <c r="B57" s="52"/>
      <c r="C57" s="52"/>
      <c r="D57" s="52"/>
      <c r="E57" s="52"/>
      <c r="F57" s="52"/>
      <c r="G57" s="52"/>
      <c r="H57" s="25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6" ht="15.75" x14ac:dyDescent="0.25">
      <c r="A58" s="24" t="s">
        <v>62</v>
      </c>
      <c r="B58" s="23"/>
      <c r="C58" s="2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ht="15" customHeight="1" x14ac:dyDescent="0.25">
      <c r="A59" s="297" t="s">
        <v>12</v>
      </c>
      <c r="B59" s="298"/>
      <c r="C59" s="48">
        <v>2014</v>
      </c>
      <c r="D59" s="308">
        <v>2015</v>
      </c>
      <c r="E59" s="309"/>
      <c r="F59" s="310"/>
      <c r="G59" s="308">
        <v>2016</v>
      </c>
      <c r="H59" s="309"/>
      <c r="I59" s="310"/>
      <c r="J59" s="45">
        <v>2017</v>
      </c>
      <c r="K59" s="311">
        <v>2017</v>
      </c>
      <c r="L59" s="312"/>
      <c r="M59" s="313"/>
      <c r="N59" s="311">
        <v>2018</v>
      </c>
      <c r="O59" s="313"/>
      <c r="P59" s="278">
        <v>2019</v>
      </c>
      <c r="Q59" s="280">
        <v>2020</v>
      </c>
      <c r="R59" s="301">
        <v>2021</v>
      </c>
      <c r="S59" s="301"/>
      <c r="T59" s="47">
        <v>2022</v>
      </c>
      <c r="U59" s="297">
        <v>2022</v>
      </c>
      <c r="V59" s="298"/>
      <c r="W59" s="297">
        <v>2023</v>
      </c>
      <c r="X59" s="298"/>
      <c r="Y59" s="302" t="s">
        <v>193</v>
      </c>
      <c r="Z59" s="302" t="s">
        <v>181</v>
      </c>
    </row>
    <row r="60" spans="1:26" ht="46.5" customHeight="1" x14ac:dyDescent="0.25">
      <c r="A60" s="299"/>
      <c r="B60" s="300"/>
      <c r="C60" s="46" t="s">
        <v>8</v>
      </c>
      <c r="D60" s="45" t="s">
        <v>7</v>
      </c>
      <c r="E60" s="45" t="s">
        <v>8</v>
      </c>
      <c r="F60" s="43" t="s">
        <v>11</v>
      </c>
      <c r="G60" s="43" t="s">
        <v>10</v>
      </c>
      <c r="H60" s="45" t="s">
        <v>8</v>
      </c>
      <c r="I60" s="43" t="s">
        <v>11</v>
      </c>
      <c r="J60" s="45" t="s">
        <v>7</v>
      </c>
      <c r="K60" s="45" t="s">
        <v>9</v>
      </c>
      <c r="L60" s="43" t="s">
        <v>11</v>
      </c>
      <c r="M60" s="43" t="s">
        <v>10</v>
      </c>
      <c r="N60" s="43" t="s">
        <v>10</v>
      </c>
      <c r="O60" s="45" t="s">
        <v>9</v>
      </c>
      <c r="P60" s="45" t="s">
        <v>7</v>
      </c>
      <c r="Q60" s="43" t="s">
        <v>8</v>
      </c>
      <c r="R60" s="44" t="s">
        <v>7</v>
      </c>
      <c r="S60" s="219" t="s">
        <v>8</v>
      </c>
      <c r="T60" s="43" t="s">
        <v>6</v>
      </c>
      <c r="U60" s="44" t="s">
        <v>7</v>
      </c>
      <c r="V60" s="282" t="s">
        <v>8</v>
      </c>
      <c r="W60" s="44" t="s">
        <v>7</v>
      </c>
      <c r="X60" s="286" t="s">
        <v>194</v>
      </c>
      <c r="Y60" s="303"/>
      <c r="Z60" s="303"/>
    </row>
    <row r="61" spans="1:26" x14ac:dyDescent="0.25">
      <c r="A61" s="21">
        <v>2102</v>
      </c>
      <c r="B61" s="18" t="s">
        <v>4</v>
      </c>
      <c r="C61" s="65">
        <v>796330</v>
      </c>
      <c r="D61" s="54"/>
      <c r="E61" s="54"/>
      <c r="F61" s="54"/>
      <c r="G61" s="54"/>
      <c r="H61" s="54"/>
      <c r="I61" s="54"/>
      <c r="J61" s="54"/>
      <c r="K61" s="8"/>
      <c r="L61" s="8"/>
      <c r="M61" s="54"/>
      <c r="N61" s="54">
        <v>1000000</v>
      </c>
      <c r="O61" s="54">
        <v>863195</v>
      </c>
      <c r="P61" s="54">
        <v>100000</v>
      </c>
      <c r="Q61" s="54">
        <v>203400</v>
      </c>
      <c r="R61" s="54">
        <v>200000</v>
      </c>
      <c r="S61" s="54">
        <v>180825.8</v>
      </c>
      <c r="T61" s="54">
        <v>2000000</v>
      </c>
      <c r="U61" s="54">
        <v>1000000</v>
      </c>
      <c r="V61" s="54">
        <v>846000</v>
      </c>
      <c r="W61" s="54">
        <v>500000</v>
      </c>
      <c r="X61" s="54"/>
      <c r="Y61" s="54"/>
      <c r="Z61" s="153"/>
    </row>
    <row r="62" spans="1:26" x14ac:dyDescent="0.25">
      <c r="A62" s="13">
        <v>2103</v>
      </c>
      <c r="B62" s="18" t="s">
        <v>3</v>
      </c>
      <c r="C62" s="13"/>
      <c r="D62" s="41"/>
      <c r="E62" s="41"/>
      <c r="F62" s="54"/>
      <c r="G62" s="41"/>
      <c r="H62" s="41"/>
      <c r="I62" s="54"/>
      <c r="J62" s="41"/>
      <c r="K62" s="8"/>
      <c r="L62" s="10"/>
      <c r="M62" s="41"/>
      <c r="N62" s="41">
        <v>500000</v>
      </c>
      <c r="O62" s="41">
        <v>493245</v>
      </c>
      <c r="P62" s="41">
        <v>100000</v>
      </c>
      <c r="Q62" s="41">
        <v>189600</v>
      </c>
      <c r="R62" s="54">
        <v>200000</v>
      </c>
      <c r="S62" s="54">
        <v>1184754.6100000001</v>
      </c>
      <c r="T62" s="54">
        <v>1500000</v>
      </c>
      <c r="U62" s="54">
        <v>1000000</v>
      </c>
      <c r="V62" s="54">
        <v>0</v>
      </c>
      <c r="W62" s="54">
        <v>600000</v>
      </c>
      <c r="X62" s="54"/>
      <c r="Y62" s="54"/>
      <c r="Z62" s="153"/>
    </row>
    <row r="63" spans="1:26" x14ac:dyDescent="0.25">
      <c r="A63" s="21">
        <v>2104</v>
      </c>
      <c r="B63" s="14" t="s">
        <v>27</v>
      </c>
      <c r="C63" s="13"/>
      <c r="D63" s="41"/>
      <c r="E63" s="41"/>
      <c r="F63" s="41"/>
      <c r="G63" s="41"/>
      <c r="H63" s="41"/>
      <c r="I63" s="41"/>
      <c r="J63" s="41"/>
      <c r="K63" s="10"/>
      <c r="L63" s="10"/>
      <c r="M63" s="41"/>
      <c r="N63" s="41"/>
      <c r="O63" s="41"/>
      <c r="P63" s="41">
        <v>0</v>
      </c>
      <c r="Q63" s="41">
        <v>589369.4</v>
      </c>
      <c r="R63" s="41">
        <v>500000</v>
      </c>
      <c r="S63" s="54">
        <v>0</v>
      </c>
      <c r="T63" s="41">
        <v>0</v>
      </c>
      <c r="U63" s="41"/>
      <c r="V63" s="41"/>
      <c r="W63" s="54">
        <v>1800000</v>
      </c>
      <c r="X63" s="41"/>
      <c r="Y63" s="41"/>
      <c r="Z63" s="153"/>
    </row>
    <row r="64" spans="1:26" x14ac:dyDescent="0.25">
      <c r="A64" s="12">
        <v>2106</v>
      </c>
      <c r="B64" s="8" t="s">
        <v>2</v>
      </c>
      <c r="C64" s="13"/>
      <c r="D64" s="41"/>
      <c r="E64" s="41"/>
      <c r="F64" s="41"/>
      <c r="G64" s="41"/>
      <c r="H64" s="41"/>
      <c r="I64" s="41"/>
      <c r="J64" s="41"/>
      <c r="K64" s="10"/>
      <c r="L64" s="10"/>
      <c r="M64" s="41"/>
      <c r="N64" s="41"/>
      <c r="O64" s="41"/>
      <c r="P64" s="41"/>
      <c r="Q64" s="41"/>
      <c r="R64" s="41">
        <v>500000</v>
      </c>
      <c r="S64" s="54">
        <v>463600</v>
      </c>
      <c r="T64" s="41">
        <v>2000000</v>
      </c>
      <c r="U64" s="54">
        <v>1000000</v>
      </c>
      <c r="V64" s="54">
        <v>0</v>
      </c>
      <c r="W64" s="54">
        <v>1000000</v>
      </c>
      <c r="X64" s="54"/>
      <c r="Y64" s="54"/>
      <c r="Z64" s="153"/>
    </row>
    <row r="65" spans="1:26" x14ac:dyDescent="0.25">
      <c r="A65" s="13">
        <v>2507</v>
      </c>
      <c r="B65" s="10" t="s">
        <v>1</v>
      </c>
      <c r="C65" s="13"/>
      <c r="D65" s="41"/>
      <c r="E65" s="41"/>
      <c r="F65" s="41"/>
      <c r="G65" s="41"/>
      <c r="H65" s="41"/>
      <c r="I65" s="41"/>
      <c r="J65" s="41"/>
      <c r="K65" s="10"/>
      <c r="L65" s="10"/>
      <c r="M65" s="41"/>
      <c r="N65" s="41"/>
      <c r="O65" s="41"/>
      <c r="P65" s="41"/>
      <c r="Q65" s="41"/>
      <c r="R65" s="41">
        <v>500000</v>
      </c>
      <c r="S65" s="54">
        <v>0</v>
      </c>
      <c r="T65" s="41">
        <v>0</v>
      </c>
      <c r="U65" s="41"/>
      <c r="V65" s="41"/>
      <c r="W65" s="54"/>
      <c r="X65" s="41"/>
      <c r="Y65" s="41"/>
      <c r="Z65" s="153"/>
    </row>
    <row r="66" spans="1:26" ht="16.5" thickBot="1" x14ac:dyDescent="0.3">
      <c r="A66" s="6" t="s">
        <v>0</v>
      </c>
      <c r="B66" s="6"/>
      <c r="C66" s="75">
        <f>SUM(C61:C62)</f>
        <v>796330</v>
      </c>
      <c r="D66" s="3"/>
      <c r="E66" s="3"/>
      <c r="F66" s="64"/>
      <c r="G66" s="3"/>
      <c r="H66" s="3"/>
      <c r="I66" s="64"/>
      <c r="J66" s="3"/>
      <c r="K66" s="3"/>
      <c r="L66" s="3"/>
      <c r="M66" s="3"/>
      <c r="N66" s="3">
        <f>SUM(N61:N62)</f>
        <v>1500000</v>
      </c>
      <c r="O66" s="3">
        <f>SUM(O61:O62)</f>
        <v>1356440</v>
      </c>
      <c r="P66" s="3">
        <f t="shared" ref="P66:T66" si="7">SUM(P61:P65)</f>
        <v>200000</v>
      </c>
      <c r="Q66" s="3">
        <f t="shared" si="7"/>
        <v>982369.4</v>
      </c>
      <c r="R66" s="3">
        <f t="shared" si="7"/>
        <v>1900000</v>
      </c>
      <c r="S66" s="3">
        <f t="shared" si="7"/>
        <v>1829180.4100000001</v>
      </c>
      <c r="T66" s="3">
        <f t="shared" si="7"/>
        <v>5500000</v>
      </c>
      <c r="U66" s="3">
        <f>SUM(U61:U65)</f>
        <v>3000000</v>
      </c>
      <c r="V66" s="3">
        <f t="shared" ref="V66:Z66" si="8">SUM(V61:V65)</f>
        <v>846000</v>
      </c>
      <c r="W66" s="3">
        <f t="shared" si="8"/>
        <v>3900000</v>
      </c>
      <c r="X66" s="3">
        <f t="shared" si="8"/>
        <v>0</v>
      </c>
      <c r="Y66" s="3">
        <f t="shared" si="8"/>
        <v>0</v>
      </c>
      <c r="Z66" s="3">
        <f t="shared" si="8"/>
        <v>0</v>
      </c>
    </row>
    <row r="67" spans="1:26" ht="15.75" thickTop="1" x14ac:dyDescent="0.25">
      <c r="A67" s="52"/>
      <c r="B67" s="52"/>
      <c r="C67" s="52"/>
      <c r="D67" s="52"/>
      <c r="E67" s="52"/>
      <c r="F67" s="52"/>
      <c r="G67" s="52"/>
      <c r="H67" s="25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6" x14ac:dyDescent="0.25">
      <c r="A68" s="52"/>
      <c r="B68" s="52"/>
      <c r="C68" s="52"/>
      <c r="D68" s="52"/>
      <c r="E68" s="52"/>
      <c r="F68" s="52"/>
      <c r="G68" s="52"/>
      <c r="H68" s="25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34" t="s">
        <v>160</v>
      </c>
      <c r="U68" s="51"/>
      <c r="V68" s="51"/>
      <c r="W68" s="51"/>
      <c r="X68" s="51"/>
      <c r="Y68" s="51"/>
    </row>
    <row r="69" spans="1:26" x14ac:dyDescent="0.25">
      <c r="A69" s="52"/>
      <c r="B69" s="52"/>
      <c r="C69" s="52"/>
      <c r="D69" s="52"/>
      <c r="E69" s="52"/>
      <c r="F69" s="52"/>
      <c r="G69" s="52"/>
      <c r="H69" s="25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U69" s="51"/>
      <c r="V69" s="51"/>
      <c r="W69" s="51"/>
      <c r="X69" s="51"/>
      <c r="Y69" s="51"/>
    </row>
    <row r="70" spans="1:26" ht="18" x14ac:dyDescent="0.25">
      <c r="A70" s="49" t="s">
        <v>67</v>
      </c>
      <c r="B70" s="52"/>
      <c r="C70" s="52"/>
      <c r="D70" s="52"/>
      <c r="E70" s="52"/>
      <c r="F70" s="52"/>
      <c r="G70" s="52"/>
      <c r="H70" s="25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U70" s="51"/>
      <c r="V70" s="51"/>
      <c r="W70" s="51"/>
      <c r="X70" s="51"/>
      <c r="Y70" s="51"/>
    </row>
    <row r="71" spans="1:26" ht="18" x14ac:dyDescent="0.25">
      <c r="A71" s="49" t="s">
        <v>64</v>
      </c>
      <c r="B71" s="52"/>
      <c r="C71" s="52"/>
      <c r="D71" s="52"/>
      <c r="E71" s="52"/>
      <c r="F71" s="52"/>
      <c r="G71" s="52"/>
      <c r="H71" s="25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U71" s="51"/>
      <c r="V71" s="51"/>
      <c r="W71" s="51"/>
      <c r="X71" s="51"/>
      <c r="Y71" s="51"/>
    </row>
    <row r="72" spans="1:26" ht="15.75" x14ac:dyDescent="0.25">
      <c r="A72" s="24" t="s">
        <v>61</v>
      </c>
      <c r="B72" s="23"/>
      <c r="C72" s="2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U72" s="1"/>
      <c r="V72" s="1"/>
      <c r="W72" s="1"/>
      <c r="X72" s="1"/>
      <c r="Y72" s="1"/>
    </row>
    <row r="73" spans="1:26" ht="15" customHeight="1" x14ac:dyDescent="0.25">
      <c r="A73" s="297" t="s">
        <v>12</v>
      </c>
      <c r="B73" s="298"/>
      <c r="C73" s="48">
        <v>2014</v>
      </c>
      <c r="D73" s="308">
        <v>2015</v>
      </c>
      <c r="E73" s="309"/>
      <c r="F73" s="310"/>
      <c r="G73" s="308">
        <v>2016</v>
      </c>
      <c r="H73" s="309"/>
      <c r="I73" s="310"/>
      <c r="J73" s="45">
        <v>2017</v>
      </c>
      <c r="K73" s="311">
        <v>2017</v>
      </c>
      <c r="L73" s="312"/>
      <c r="M73" s="313"/>
      <c r="N73" s="311">
        <v>2018</v>
      </c>
      <c r="O73" s="313"/>
      <c r="P73" s="278">
        <v>2019</v>
      </c>
      <c r="Q73" s="280">
        <v>2020</v>
      </c>
      <c r="R73" s="301">
        <v>2021</v>
      </c>
      <c r="S73" s="301"/>
      <c r="T73" s="47">
        <v>2022</v>
      </c>
      <c r="U73" s="297">
        <v>2022</v>
      </c>
      <c r="V73" s="298"/>
      <c r="W73" s="297">
        <v>2023</v>
      </c>
      <c r="X73" s="298"/>
      <c r="Y73" s="302" t="s">
        <v>193</v>
      </c>
      <c r="Z73" s="302" t="s">
        <v>181</v>
      </c>
    </row>
    <row r="74" spans="1:26" ht="48" customHeight="1" x14ac:dyDescent="0.25">
      <c r="A74" s="299"/>
      <c r="B74" s="300"/>
      <c r="C74" s="46" t="s">
        <v>8</v>
      </c>
      <c r="D74" s="45" t="s">
        <v>7</v>
      </c>
      <c r="E74" s="45" t="s">
        <v>8</v>
      </c>
      <c r="F74" s="43" t="s">
        <v>11</v>
      </c>
      <c r="G74" s="43" t="s">
        <v>10</v>
      </c>
      <c r="H74" s="45" t="s">
        <v>8</v>
      </c>
      <c r="I74" s="43" t="s">
        <v>11</v>
      </c>
      <c r="J74" s="45" t="s">
        <v>7</v>
      </c>
      <c r="K74" s="45" t="s">
        <v>9</v>
      </c>
      <c r="L74" s="43" t="s">
        <v>11</v>
      </c>
      <c r="M74" s="43" t="s">
        <v>10</v>
      </c>
      <c r="N74" s="43" t="s">
        <v>10</v>
      </c>
      <c r="O74" s="45" t="s">
        <v>9</v>
      </c>
      <c r="P74" s="45" t="s">
        <v>7</v>
      </c>
      <c r="Q74" s="43" t="s">
        <v>8</v>
      </c>
      <c r="R74" s="44" t="s">
        <v>7</v>
      </c>
      <c r="S74" s="219" t="s">
        <v>8</v>
      </c>
      <c r="T74" s="43" t="s">
        <v>6</v>
      </c>
      <c r="U74" s="44" t="s">
        <v>7</v>
      </c>
      <c r="V74" s="282" t="s">
        <v>8</v>
      </c>
      <c r="W74" s="44" t="s">
        <v>7</v>
      </c>
      <c r="X74" s="286" t="s">
        <v>194</v>
      </c>
      <c r="Y74" s="303"/>
      <c r="Z74" s="303"/>
    </row>
    <row r="75" spans="1:26" x14ac:dyDescent="0.25">
      <c r="A75" s="21">
        <v>2102</v>
      </c>
      <c r="B75" s="18" t="s">
        <v>4</v>
      </c>
      <c r="C75" s="65">
        <v>796330</v>
      </c>
      <c r="D75" s="54"/>
      <c r="E75" s="54"/>
      <c r="F75" s="54"/>
      <c r="G75" s="54"/>
      <c r="H75" s="54"/>
      <c r="I75" s="54"/>
      <c r="J75" s="54"/>
      <c r="K75" s="8"/>
      <c r="L75" s="8"/>
      <c r="M75" s="54"/>
      <c r="N75" s="54">
        <v>1000000</v>
      </c>
      <c r="O75" s="54">
        <v>418389</v>
      </c>
      <c r="P75" s="54">
        <v>0</v>
      </c>
      <c r="Q75" s="54"/>
      <c r="R75" s="54">
        <v>300000</v>
      </c>
      <c r="S75" s="54">
        <v>289526.25</v>
      </c>
      <c r="T75" s="54">
        <v>600000</v>
      </c>
      <c r="U75" s="54">
        <v>500000</v>
      </c>
      <c r="V75" s="54">
        <v>488000</v>
      </c>
      <c r="W75" s="54">
        <v>500000</v>
      </c>
      <c r="X75" s="54"/>
      <c r="Y75" s="54"/>
      <c r="Z75" s="153"/>
    </row>
    <row r="76" spans="1:26" x14ac:dyDescent="0.25">
      <c r="A76" s="13">
        <v>2103</v>
      </c>
      <c r="B76" s="18" t="s">
        <v>3</v>
      </c>
      <c r="C76" s="13"/>
      <c r="D76" s="41"/>
      <c r="E76" s="41"/>
      <c r="F76" s="54"/>
      <c r="G76" s="41"/>
      <c r="H76" s="41"/>
      <c r="I76" s="54"/>
      <c r="J76" s="41"/>
      <c r="K76" s="8"/>
      <c r="L76" s="10"/>
      <c r="M76" s="41"/>
      <c r="N76" s="41">
        <v>500000</v>
      </c>
      <c r="O76" s="41">
        <v>499599</v>
      </c>
      <c r="P76" s="41">
        <v>0</v>
      </c>
      <c r="Q76" s="41">
        <v>0</v>
      </c>
      <c r="R76" s="41">
        <v>100000</v>
      </c>
      <c r="S76" s="41">
        <v>1080000</v>
      </c>
      <c r="T76" s="41">
        <v>300000</v>
      </c>
      <c r="U76" s="41">
        <v>300000</v>
      </c>
      <c r="V76" s="41">
        <v>0</v>
      </c>
      <c r="W76" s="54">
        <v>1000000</v>
      </c>
      <c r="X76" s="41"/>
      <c r="Y76" s="41"/>
      <c r="Z76" s="153"/>
    </row>
    <row r="77" spans="1:26" x14ac:dyDescent="0.25">
      <c r="A77" s="21">
        <v>2104</v>
      </c>
      <c r="B77" s="14" t="s">
        <v>27</v>
      </c>
      <c r="C77" s="13"/>
      <c r="D77" s="41"/>
      <c r="E77" s="41"/>
      <c r="F77" s="41"/>
      <c r="G77" s="41"/>
      <c r="H77" s="41"/>
      <c r="I77" s="41"/>
      <c r="J77" s="41"/>
      <c r="K77" s="10"/>
      <c r="L77" s="10"/>
      <c r="M77" s="41"/>
      <c r="N77" s="41"/>
      <c r="O77" s="41"/>
      <c r="P77" s="41">
        <v>0</v>
      </c>
      <c r="Q77" s="41"/>
      <c r="R77" s="41">
        <v>1000000</v>
      </c>
      <c r="S77" s="41">
        <v>0</v>
      </c>
      <c r="T77" s="41">
        <v>1200000</v>
      </c>
      <c r="U77" s="41"/>
      <c r="V77" s="41"/>
      <c r="W77" s="54">
        <v>0</v>
      </c>
      <c r="X77" s="41"/>
      <c r="Y77" s="41"/>
      <c r="Z77" s="153"/>
    </row>
    <row r="78" spans="1:26" x14ac:dyDescent="0.25">
      <c r="A78" s="12">
        <v>2106</v>
      </c>
      <c r="B78" s="8" t="s">
        <v>2</v>
      </c>
      <c r="C78" s="13"/>
      <c r="D78" s="41"/>
      <c r="E78" s="41"/>
      <c r="F78" s="41"/>
      <c r="G78" s="41"/>
      <c r="H78" s="41"/>
      <c r="I78" s="41"/>
      <c r="J78" s="41"/>
      <c r="K78" s="10"/>
      <c r="L78" s="10"/>
      <c r="M78" s="41"/>
      <c r="N78" s="41"/>
      <c r="O78" s="41"/>
      <c r="P78" s="41">
        <v>0</v>
      </c>
      <c r="Q78" s="41"/>
      <c r="R78" s="41">
        <v>500000</v>
      </c>
      <c r="S78" s="41">
        <v>495000</v>
      </c>
      <c r="T78" s="41">
        <v>500000</v>
      </c>
      <c r="U78" s="54">
        <v>500000</v>
      </c>
      <c r="V78" s="54">
        <v>0</v>
      </c>
      <c r="W78" s="54">
        <v>500000</v>
      </c>
      <c r="X78" s="54"/>
      <c r="Y78" s="54"/>
      <c r="Z78" s="153"/>
    </row>
    <row r="79" spans="1:26" x14ac:dyDescent="0.25">
      <c r="A79" s="13">
        <v>2507</v>
      </c>
      <c r="B79" s="10" t="s">
        <v>1</v>
      </c>
      <c r="C79" s="13"/>
      <c r="D79" s="41"/>
      <c r="E79" s="41"/>
      <c r="F79" s="41"/>
      <c r="G79" s="41"/>
      <c r="H79" s="41"/>
      <c r="I79" s="41"/>
      <c r="J79" s="41"/>
      <c r="K79" s="10"/>
      <c r="L79" s="10"/>
      <c r="M79" s="41"/>
      <c r="N79" s="41"/>
      <c r="O79" s="41"/>
      <c r="P79" s="41">
        <v>0</v>
      </c>
      <c r="Q79" s="41"/>
      <c r="R79" s="41"/>
      <c r="S79" s="41"/>
      <c r="T79" s="41"/>
      <c r="U79" s="41"/>
      <c r="V79" s="41"/>
      <c r="W79" s="54"/>
      <c r="X79" s="41"/>
      <c r="Y79" s="41"/>
      <c r="Z79" s="153"/>
    </row>
    <row r="80" spans="1:26" ht="16.5" thickBot="1" x14ac:dyDescent="0.3">
      <c r="A80" s="6" t="s">
        <v>0</v>
      </c>
      <c r="B80" s="6"/>
      <c r="C80" s="75">
        <f>SUM(C75:C76)</f>
        <v>796330</v>
      </c>
      <c r="D80" s="3"/>
      <c r="E80" s="3"/>
      <c r="F80" s="64"/>
      <c r="G80" s="3"/>
      <c r="H80" s="3"/>
      <c r="I80" s="64"/>
      <c r="J80" s="3"/>
      <c r="K80" s="3"/>
      <c r="L80" s="3"/>
      <c r="M80" s="3"/>
      <c r="N80" s="3">
        <f>SUM(N75:N76)</f>
        <v>1500000</v>
      </c>
      <c r="O80" s="3">
        <f>SUM(O75:O76)</f>
        <v>917988</v>
      </c>
      <c r="P80" s="3">
        <f>SUM(P75:P79)</f>
        <v>0</v>
      </c>
      <c r="Q80" s="3">
        <f t="shared" ref="Q80:R80" si="9">SUM(Q75:Q79)</f>
        <v>0</v>
      </c>
      <c r="R80" s="3">
        <f t="shared" si="9"/>
        <v>1900000</v>
      </c>
      <c r="S80" s="3">
        <f>SUM(S75:S79)</f>
        <v>1864526.25</v>
      </c>
      <c r="T80" s="3">
        <f>SUM(T75:T79)</f>
        <v>2600000</v>
      </c>
      <c r="U80" s="3">
        <f>SUM(U75:U79)</f>
        <v>1300000</v>
      </c>
      <c r="V80" s="3">
        <f t="shared" ref="V80:Z80" si="10">SUM(V75:V79)</f>
        <v>488000</v>
      </c>
      <c r="W80" s="3">
        <f t="shared" si="10"/>
        <v>2000000</v>
      </c>
      <c r="X80" s="3">
        <f t="shared" si="10"/>
        <v>0</v>
      </c>
      <c r="Y80" s="3">
        <f t="shared" si="10"/>
        <v>0</v>
      </c>
      <c r="Z80" s="3">
        <f t="shared" si="10"/>
        <v>0</v>
      </c>
    </row>
    <row r="81" spans="1:26" ht="15.75" thickTop="1" x14ac:dyDescent="0.25">
      <c r="A81" s="52"/>
      <c r="B81" s="52"/>
      <c r="C81" s="52"/>
      <c r="D81" s="52"/>
      <c r="E81" s="52"/>
      <c r="F81" s="52"/>
      <c r="G81" s="52"/>
      <c r="H81" s="25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6" ht="16.5" thickBot="1" x14ac:dyDescent="0.3">
      <c r="A82" s="52"/>
      <c r="B82" s="40" t="s">
        <v>156</v>
      </c>
      <c r="E82" s="52"/>
      <c r="F82" s="52"/>
      <c r="G82" s="52"/>
      <c r="H82" s="25"/>
      <c r="I82" s="51"/>
      <c r="J82" s="51"/>
      <c r="K82" s="51"/>
      <c r="L82" s="51"/>
      <c r="M82" s="51"/>
      <c r="N82" s="51"/>
      <c r="O82" s="51"/>
      <c r="P82" s="51"/>
      <c r="Q82" s="51"/>
      <c r="R82" s="190">
        <f>R14+R33+R47+R56+R66+R80</f>
        <v>6500000</v>
      </c>
      <c r="S82" s="202"/>
      <c r="T82" s="190">
        <f>T14+T33+T47+T56+T66+T80</f>
        <v>39500000</v>
      </c>
      <c r="U82" s="190">
        <f>U14+U33+U47+U56+U66+U80</f>
        <v>20200000</v>
      </c>
      <c r="V82" s="190">
        <f t="shared" ref="V82:Z82" si="11">V14+V33+V47+V56+V66+V80</f>
        <v>1959648.56</v>
      </c>
      <c r="W82" s="190">
        <f t="shared" si="11"/>
        <v>35500000</v>
      </c>
      <c r="X82" s="190">
        <f t="shared" si="11"/>
        <v>0</v>
      </c>
      <c r="Y82" s="190">
        <f t="shared" si="11"/>
        <v>0</v>
      </c>
      <c r="Z82" s="190">
        <f t="shared" si="11"/>
        <v>0</v>
      </c>
    </row>
    <row r="83" spans="1:26" ht="15.75" thickTop="1" x14ac:dyDescent="0.25">
      <c r="A83" s="52"/>
      <c r="E83" s="52"/>
      <c r="F83" s="52"/>
      <c r="G83" s="52"/>
      <c r="H83" s="25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</row>
    <row r="86" spans="1:26" ht="15.75" x14ac:dyDescent="0.25">
      <c r="B86" s="317"/>
      <c r="C86" s="317"/>
      <c r="D86" s="317"/>
      <c r="T86" s="211"/>
    </row>
    <row r="87" spans="1:26" ht="15.75" x14ac:dyDescent="0.25">
      <c r="B87" s="28" t="s">
        <v>177</v>
      </c>
      <c r="C87" s="33"/>
      <c r="D87" s="36"/>
      <c r="T87" s="211"/>
    </row>
    <row r="88" spans="1:26" ht="24" customHeight="1" x14ac:dyDescent="0.25">
      <c r="B88" s="28" t="s">
        <v>124</v>
      </c>
      <c r="S88" s="293" t="s">
        <v>202</v>
      </c>
      <c r="T88" s="34"/>
    </row>
    <row r="89" spans="1:26" ht="24" customHeight="1" x14ac:dyDescent="0.25"/>
  </sheetData>
  <mergeCells count="63">
    <mergeCell ref="Y50:Y51"/>
    <mergeCell ref="U59:V59"/>
    <mergeCell ref="Y59:Y60"/>
    <mergeCell ref="U73:V73"/>
    <mergeCell ref="Y73:Y74"/>
    <mergeCell ref="U50:V50"/>
    <mergeCell ref="W50:X50"/>
    <mergeCell ref="W59:X59"/>
    <mergeCell ref="W73:X73"/>
    <mergeCell ref="A1:Y1"/>
    <mergeCell ref="B86:D86"/>
    <mergeCell ref="A73:B74"/>
    <mergeCell ref="D73:F73"/>
    <mergeCell ref="G73:I73"/>
    <mergeCell ref="K73:M73"/>
    <mergeCell ref="N73:O73"/>
    <mergeCell ref="R73:S73"/>
    <mergeCell ref="A59:B60"/>
    <mergeCell ref="D59:F59"/>
    <mergeCell ref="A50:B51"/>
    <mergeCell ref="G59:I59"/>
    <mergeCell ref="K59:M59"/>
    <mergeCell ref="N59:O59"/>
    <mergeCell ref="R59:S59"/>
    <mergeCell ref="A40:B41"/>
    <mergeCell ref="D40:F40"/>
    <mergeCell ref="G40:I40"/>
    <mergeCell ref="K40:M40"/>
    <mergeCell ref="N40:O40"/>
    <mergeCell ref="D50:F50"/>
    <mergeCell ref="G50:I50"/>
    <mergeCell ref="K50:M50"/>
    <mergeCell ref="N50:O50"/>
    <mergeCell ref="N20:O20"/>
    <mergeCell ref="A5:B6"/>
    <mergeCell ref="D5:F5"/>
    <mergeCell ref="G5:I5"/>
    <mergeCell ref="K5:M5"/>
    <mergeCell ref="N5:O5"/>
    <mergeCell ref="B16:D16"/>
    <mergeCell ref="A20:B21"/>
    <mergeCell ref="D20:F20"/>
    <mergeCell ref="G20:I20"/>
    <mergeCell ref="K20:M20"/>
    <mergeCell ref="R20:S20"/>
    <mergeCell ref="R5:S5"/>
    <mergeCell ref="R40:S40"/>
    <mergeCell ref="R50:S50"/>
    <mergeCell ref="U5:V5"/>
    <mergeCell ref="Y5:Y6"/>
    <mergeCell ref="U20:V20"/>
    <mergeCell ref="Y20:Y21"/>
    <mergeCell ref="U40:V40"/>
    <mergeCell ref="Y40:Y41"/>
    <mergeCell ref="W5:X5"/>
    <mergeCell ref="W20:X20"/>
    <mergeCell ref="W40:X40"/>
    <mergeCell ref="Z73:Z74"/>
    <mergeCell ref="Z5:Z6"/>
    <mergeCell ref="Z20:Z21"/>
    <mergeCell ref="Z40:Z41"/>
    <mergeCell ref="Z50:Z51"/>
    <mergeCell ref="Z59:Z60"/>
  </mergeCells>
  <pageMargins left="0.75" right="0.7" top="0.55000000000000004" bottom="0.31" header="0.3" footer="0.3"/>
  <pageSetup paperSize="9" scale="80" orientation="landscape" r:id="rId1"/>
  <rowBreaks count="2" manualBreakCount="2">
    <brk id="36" max="16383" man="1"/>
    <brk id="68" max="2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31" zoomScaleNormal="100" workbookViewId="0">
      <selection activeCell="S49" sqref="S49"/>
    </sheetView>
  </sheetViews>
  <sheetFormatPr defaultRowHeight="15" x14ac:dyDescent="0.25"/>
  <cols>
    <col min="1" max="1" width="6.85546875" customWidth="1"/>
    <col min="2" max="2" width="25.28515625" customWidth="1"/>
    <col min="3" max="15" width="0" hidden="1" customWidth="1"/>
    <col min="16" max="16" width="13.85546875" hidden="1" customWidth="1"/>
    <col min="17" max="17" width="15" customWidth="1"/>
    <col min="18" max="18" width="14" customWidth="1"/>
    <col min="19" max="19" width="14.28515625" customWidth="1"/>
    <col min="20" max="20" width="13.140625" hidden="1" customWidth="1"/>
    <col min="21" max="24" width="14" customWidth="1"/>
    <col min="25" max="25" width="14.140625" customWidth="1"/>
    <col min="26" max="26" width="11.7109375" hidden="1" customWidth="1"/>
    <col min="28" max="28" width="10.5703125" bestFit="1" customWidth="1"/>
  </cols>
  <sheetData>
    <row r="1" spans="1:28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8" ht="18" x14ac:dyDescent="0.25">
      <c r="A2" s="49" t="s">
        <v>60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x14ac:dyDescent="0.25">
      <c r="A3" s="24" t="s">
        <v>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8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8">
        <v>2019</v>
      </c>
      <c r="Q5" s="278">
        <v>2020</v>
      </c>
      <c r="R5" s="301">
        <v>2021</v>
      </c>
      <c r="S5" s="301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8" ht="51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25" t="s">
        <v>8</v>
      </c>
      <c r="T6" s="43" t="s">
        <v>6</v>
      </c>
      <c r="U6" s="44" t="s">
        <v>7</v>
      </c>
      <c r="V6" s="282" t="s">
        <v>8</v>
      </c>
      <c r="W6" s="44" t="s">
        <v>7</v>
      </c>
      <c r="X6" s="286" t="s">
        <v>194</v>
      </c>
      <c r="Y6" s="303"/>
      <c r="Z6" s="303"/>
    </row>
    <row r="7" spans="1:28" x14ac:dyDescent="0.25">
      <c r="A7" s="21">
        <v>2003</v>
      </c>
      <c r="B7" s="18" t="s">
        <v>19</v>
      </c>
      <c r="C7" s="19"/>
      <c r="D7" s="4"/>
      <c r="E7" s="4"/>
      <c r="F7" s="4"/>
      <c r="G7" s="4">
        <v>605000</v>
      </c>
      <c r="H7" s="4">
        <v>604645.86</v>
      </c>
      <c r="I7" s="4">
        <f>H7/G7*100</f>
        <v>99.941464462809918</v>
      </c>
      <c r="J7" s="4"/>
      <c r="K7" s="4"/>
      <c r="L7" s="4"/>
      <c r="M7" s="4"/>
      <c r="N7" s="4">
        <v>1758261</v>
      </c>
      <c r="O7" s="4">
        <v>1758261</v>
      </c>
      <c r="P7" s="54">
        <v>0</v>
      </c>
      <c r="Q7" s="54"/>
      <c r="R7" s="54">
        <v>1500000</v>
      </c>
      <c r="S7" s="54">
        <v>478758.75</v>
      </c>
      <c r="T7" s="54">
        <v>2000000</v>
      </c>
      <c r="U7" s="54">
        <v>2000000</v>
      </c>
      <c r="V7" s="54">
        <v>1888552.4</v>
      </c>
      <c r="W7" s="54">
        <v>1000000</v>
      </c>
      <c r="X7" s="54"/>
      <c r="Y7" s="54"/>
      <c r="Z7" s="153"/>
    </row>
    <row r="8" spans="1:28" x14ac:dyDescent="0.25">
      <c r="A8" s="13">
        <v>2102</v>
      </c>
      <c r="B8" s="18" t="s">
        <v>4</v>
      </c>
      <c r="C8" s="15">
        <v>311518</v>
      </c>
      <c r="D8" s="9">
        <v>500000</v>
      </c>
      <c r="E8" s="9">
        <v>452396</v>
      </c>
      <c r="F8" s="4">
        <f>E8/D8*100</f>
        <v>90.479200000000006</v>
      </c>
      <c r="G8" s="9">
        <v>500000</v>
      </c>
      <c r="H8" s="9">
        <v>490877.5</v>
      </c>
      <c r="I8" s="4">
        <f>H8/G8*100</f>
        <v>98.1755</v>
      </c>
      <c r="J8" s="9">
        <v>1000000</v>
      </c>
      <c r="K8" s="9">
        <v>3988845</v>
      </c>
      <c r="L8" s="9">
        <f>K8/M8*100</f>
        <v>99.721125000000001</v>
      </c>
      <c r="M8" s="9">
        <v>4000000</v>
      </c>
      <c r="N8" s="9">
        <v>5000000</v>
      </c>
      <c r="O8" s="9">
        <v>3965969.13</v>
      </c>
      <c r="P8" s="41">
        <v>0</v>
      </c>
      <c r="Q8" s="41">
        <v>931612</v>
      </c>
      <c r="R8" s="41">
        <v>2000000</v>
      </c>
      <c r="S8" s="54">
        <v>1997635</v>
      </c>
      <c r="T8" s="41">
        <v>2000000</v>
      </c>
      <c r="U8" s="54">
        <v>1000000</v>
      </c>
      <c r="V8" s="54">
        <v>65450</v>
      </c>
      <c r="W8" s="41">
        <v>1000000</v>
      </c>
      <c r="X8" s="54"/>
      <c r="Y8" s="54"/>
      <c r="Z8" s="153"/>
      <c r="AB8" s="244"/>
    </row>
    <row r="9" spans="1:28" x14ac:dyDescent="0.25">
      <c r="A9" s="13">
        <v>2103</v>
      </c>
      <c r="B9" s="18" t="s">
        <v>3</v>
      </c>
      <c r="C9" s="15">
        <v>566715</v>
      </c>
      <c r="D9" s="9">
        <v>500000</v>
      </c>
      <c r="E9" s="9">
        <v>494000</v>
      </c>
      <c r="F9" s="4">
        <f>E9/D9*100</f>
        <v>98.8</v>
      </c>
      <c r="G9" s="9">
        <v>1379500</v>
      </c>
      <c r="H9" s="9">
        <v>1312000</v>
      </c>
      <c r="I9" s="4">
        <f>H9/G9*100</f>
        <v>95.106922798115249</v>
      </c>
      <c r="J9" s="9">
        <v>1000000</v>
      </c>
      <c r="K9" s="9">
        <v>1802550</v>
      </c>
      <c r="L9" s="9">
        <f>K9/M9*100</f>
        <v>60.085000000000001</v>
      </c>
      <c r="M9" s="9">
        <v>3000000</v>
      </c>
      <c r="N9" s="9">
        <v>3300000</v>
      </c>
      <c r="O9" s="9">
        <v>3289825.64</v>
      </c>
      <c r="P9" s="41">
        <v>0</v>
      </c>
      <c r="Q9" s="41">
        <v>1077980</v>
      </c>
      <c r="R9" s="41">
        <v>2000000</v>
      </c>
      <c r="S9" s="54">
        <v>1998625</v>
      </c>
      <c r="T9" s="41">
        <v>2000000</v>
      </c>
      <c r="U9" s="54">
        <v>1000000</v>
      </c>
      <c r="V9" s="54">
        <v>190900</v>
      </c>
      <c r="W9" s="41">
        <v>1000000</v>
      </c>
      <c r="X9" s="54"/>
      <c r="Y9" s="54"/>
      <c r="Z9" s="153"/>
    </row>
    <row r="10" spans="1:28" x14ac:dyDescent="0.25">
      <c r="A10" s="12">
        <v>2106</v>
      </c>
      <c r="B10" s="8" t="s">
        <v>2</v>
      </c>
      <c r="C10" s="8"/>
      <c r="D10" s="8"/>
      <c r="E10" s="8"/>
      <c r="F10" s="8"/>
      <c r="G10" s="8"/>
      <c r="H10" s="8"/>
      <c r="I10" s="8"/>
      <c r="J10" s="8"/>
      <c r="K10" s="8"/>
      <c r="L10" s="9"/>
      <c r="M10" s="8"/>
      <c r="N10" s="9">
        <v>500000</v>
      </c>
      <c r="O10" s="9">
        <v>0</v>
      </c>
      <c r="P10" s="41">
        <v>0</v>
      </c>
      <c r="Q10" s="41">
        <v>30250</v>
      </c>
      <c r="R10" s="41"/>
      <c r="S10" s="54"/>
      <c r="T10" s="41">
        <v>0</v>
      </c>
      <c r="U10" s="41"/>
      <c r="V10" s="54"/>
      <c r="W10" s="41">
        <v>1000000</v>
      </c>
      <c r="X10" s="54"/>
      <c r="Y10" s="54"/>
      <c r="Z10" s="153"/>
      <c r="AB10" s="244"/>
    </row>
    <row r="11" spans="1:28" ht="16.5" thickBot="1" x14ac:dyDescent="0.3">
      <c r="A11" s="6" t="s">
        <v>0</v>
      </c>
      <c r="B11" s="6"/>
      <c r="C11" s="3">
        <f>SUM(C7:C9)</f>
        <v>878233</v>
      </c>
      <c r="D11" s="3">
        <f>SUM(D7:D9)</f>
        <v>1000000</v>
      </c>
      <c r="E11" s="3">
        <f>SUM(E7:E9)</f>
        <v>946396</v>
      </c>
      <c r="F11" s="3">
        <f>E11/D11*100</f>
        <v>94.639600000000002</v>
      </c>
      <c r="G11" s="3">
        <f>SUM(G7:G9)</f>
        <v>2484500</v>
      </c>
      <c r="H11" s="3">
        <f>SUM(H7:H9)</f>
        <v>2407523.36</v>
      </c>
      <c r="I11" s="3">
        <f>H11/G11*100</f>
        <v>96.901725095592667</v>
      </c>
      <c r="J11" s="3">
        <f>SUM(J7:J9)</f>
        <v>2000000</v>
      </c>
      <c r="K11" s="3">
        <f>SUM(K7:K9)</f>
        <v>5791395</v>
      </c>
      <c r="L11" s="9">
        <f>K11/M11*100</f>
        <v>82.734214285714273</v>
      </c>
      <c r="M11" s="3">
        <f>SUM(M7:M9)</f>
        <v>7000000</v>
      </c>
      <c r="N11" s="3">
        <f>SUM(N8:N10)</f>
        <v>8800000</v>
      </c>
      <c r="O11" s="3">
        <f>SUM(O8:O10)</f>
        <v>7255794.7699999996</v>
      </c>
      <c r="P11" s="3">
        <f>SUM(P7:P10)</f>
        <v>0</v>
      </c>
      <c r="Q11" s="3">
        <f t="shared" ref="Q11:T11" si="0">SUM(Q7:Q10)</f>
        <v>2039842</v>
      </c>
      <c r="R11" s="3">
        <f>SUM(R7:R10)</f>
        <v>5500000</v>
      </c>
      <c r="S11" s="3">
        <f t="shared" si="0"/>
        <v>4475018.75</v>
      </c>
      <c r="T11" s="3">
        <f t="shared" si="0"/>
        <v>6000000</v>
      </c>
      <c r="U11" s="3">
        <f>SUM(U7:U10)</f>
        <v>4000000</v>
      </c>
      <c r="V11" s="3">
        <f t="shared" ref="V11:Z11" si="1">SUM(V7:V10)</f>
        <v>2144902.4</v>
      </c>
      <c r="W11" s="3">
        <f t="shared" si="1"/>
        <v>4000000</v>
      </c>
      <c r="X11" s="3">
        <f t="shared" si="1"/>
        <v>0</v>
      </c>
      <c r="Y11" s="3">
        <f t="shared" si="1"/>
        <v>0</v>
      </c>
      <c r="Z11" s="3">
        <f t="shared" si="1"/>
        <v>0</v>
      </c>
    </row>
    <row r="12" spans="1:28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15.75" x14ac:dyDescent="0.25">
      <c r="A13" s="25"/>
      <c r="B13" s="70"/>
      <c r="C13" s="70"/>
      <c r="D13" s="70"/>
      <c r="E13" s="70"/>
      <c r="F13" s="36"/>
      <c r="G13" s="36"/>
      <c r="H13" s="36"/>
      <c r="I13" s="36"/>
      <c r="J13" s="36"/>
      <c r="K13" s="36"/>
      <c r="L13" s="36"/>
      <c r="M13" s="36"/>
      <c r="N13" s="70"/>
      <c r="O13" s="70"/>
      <c r="P13" s="70"/>
      <c r="Q13" s="70"/>
      <c r="R13" s="70"/>
      <c r="S13" s="70"/>
      <c r="T13" s="70"/>
      <c r="U13" s="36"/>
      <c r="V13" s="36"/>
      <c r="W13" s="36"/>
      <c r="X13" s="36"/>
      <c r="Y13" s="36"/>
    </row>
    <row r="14" spans="1:28" ht="15.75" x14ac:dyDescent="0.25">
      <c r="A14" s="37"/>
      <c r="B14" s="36"/>
      <c r="C14" s="71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70"/>
      <c r="O14" s="70"/>
      <c r="P14" s="70"/>
      <c r="Q14" s="70"/>
      <c r="R14" s="70"/>
      <c r="S14" s="70"/>
      <c r="T14" s="70"/>
      <c r="U14" s="36"/>
      <c r="V14" s="36"/>
      <c r="W14" s="36"/>
      <c r="X14" s="36"/>
      <c r="Y14" s="36"/>
    </row>
    <row r="15" spans="1:28" x14ac:dyDescent="0.25">
      <c r="A15" s="24" t="s">
        <v>59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8" ht="15.75" x14ac:dyDescent="0.25">
      <c r="A16" s="24" t="s">
        <v>58</v>
      </c>
      <c r="B16" s="23"/>
      <c r="C16" s="2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ht="15" customHeight="1" x14ac:dyDescent="0.25">
      <c r="A17" s="297" t="s">
        <v>12</v>
      </c>
      <c r="B17" s="298"/>
      <c r="C17" s="48">
        <v>2014</v>
      </c>
      <c r="D17" s="308">
        <v>2015</v>
      </c>
      <c r="E17" s="309"/>
      <c r="F17" s="310"/>
      <c r="G17" s="308">
        <v>2016</v>
      </c>
      <c r="H17" s="309"/>
      <c r="I17" s="310"/>
      <c r="J17" s="45">
        <v>2017</v>
      </c>
      <c r="K17" s="311">
        <v>2017</v>
      </c>
      <c r="L17" s="312"/>
      <c r="M17" s="313"/>
      <c r="N17" s="311">
        <v>2018</v>
      </c>
      <c r="O17" s="313"/>
      <c r="P17" s="278">
        <v>2019</v>
      </c>
      <c r="Q17" s="280">
        <v>2020</v>
      </c>
      <c r="R17" s="301">
        <v>2021</v>
      </c>
      <c r="S17" s="301"/>
      <c r="T17" s="47">
        <v>2022</v>
      </c>
      <c r="U17" s="314">
        <v>2022</v>
      </c>
      <c r="V17" s="315"/>
      <c r="W17" s="314">
        <v>2023</v>
      </c>
      <c r="X17" s="315"/>
      <c r="Y17" s="302" t="s">
        <v>193</v>
      </c>
      <c r="Z17" s="302" t="s">
        <v>181</v>
      </c>
    </row>
    <row r="18" spans="1:26" ht="54" customHeight="1" x14ac:dyDescent="0.25">
      <c r="A18" s="299"/>
      <c r="B18" s="300"/>
      <c r="C18" s="46" t="s">
        <v>8</v>
      </c>
      <c r="D18" s="45" t="s">
        <v>7</v>
      </c>
      <c r="E18" s="45" t="s">
        <v>8</v>
      </c>
      <c r="F18" s="43" t="s">
        <v>11</v>
      </c>
      <c r="G18" s="43" t="s">
        <v>10</v>
      </c>
      <c r="H18" s="45" t="s">
        <v>8</v>
      </c>
      <c r="I18" s="43" t="s">
        <v>11</v>
      </c>
      <c r="J18" s="45" t="s">
        <v>7</v>
      </c>
      <c r="K18" s="45" t="s">
        <v>9</v>
      </c>
      <c r="L18" s="43" t="s">
        <v>11</v>
      </c>
      <c r="M18" s="43" t="s">
        <v>10</v>
      </c>
      <c r="N18" s="43" t="s">
        <v>10</v>
      </c>
      <c r="O18" s="45" t="s">
        <v>9</v>
      </c>
      <c r="P18" s="45" t="s">
        <v>7</v>
      </c>
      <c r="Q18" s="43" t="s">
        <v>8</v>
      </c>
      <c r="R18" s="44" t="s">
        <v>7</v>
      </c>
      <c r="S18" s="225" t="s">
        <v>8</v>
      </c>
      <c r="T18" s="43" t="s">
        <v>6</v>
      </c>
      <c r="U18" s="44" t="s">
        <v>7</v>
      </c>
      <c r="V18" s="282" t="s">
        <v>8</v>
      </c>
      <c r="W18" s="44" t="s">
        <v>7</v>
      </c>
      <c r="X18" s="286" t="s">
        <v>194</v>
      </c>
      <c r="Y18" s="303"/>
      <c r="Z18" s="303"/>
    </row>
    <row r="19" spans="1:26" x14ac:dyDescent="0.25">
      <c r="A19" s="95">
        <v>2001</v>
      </c>
      <c r="B19" s="18" t="s">
        <v>5</v>
      </c>
      <c r="C19" s="95"/>
      <c r="D19" s="4">
        <v>14600000</v>
      </c>
      <c r="E19" s="4">
        <v>3417676</v>
      </c>
      <c r="F19" s="54"/>
      <c r="G19" s="4">
        <v>10000000</v>
      </c>
      <c r="H19" s="4">
        <v>9580534.6699999999</v>
      </c>
      <c r="I19" s="54">
        <f>H19/G19*100</f>
        <v>95.805346700000001</v>
      </c>
      <c r="J19" s="131"/>
      <c r="K19" s="132"/>
      <c r="L19" s="132"/>
      <c r="M19" s="131"/>
      <c r="N19" s="133">
        <v>3000000</v>
      </c>
      <c r="O19" s="133">
        <v>2117751.4300000002</v>
      </c>
      <c r="P19" s="61">
        <v>0</v>
      </c>
      <c r="Q19" s="61">
        <v>227722</v>
      </c>
      <c r="R19" s="61">
        <v>1000000</v>
      </c>
      <c r="S19" s="61">
        <v>884471.23</v>
      </c>
      <c r="T19" s="61">
        <v>500000</v>
      </c>
      <c r="U19" s="61">
        <v>500000</v>
      </c>
      <c r="V19" s="61">
        <v>453310</v>
      </c>
      <c r="W19" s="61">
        <v>0</v>
      </c>
      <c r="X19" s="61"/>
      <c r="Y19" s="61"/>
      <c r="Z19" s="153"/>
    </row>
    <row r="20" spans="1:26" x14ac:dyDescent="0.25">
      <c r="A20" s="177">
        <v>2003</v>
      </c>
      <c r="B20" s="18" t="s">
        <v>19</v>
      </c>
      <c r="C20" s="177"/>
      <c r="D20" s="4"/>
      <c r="E20" s="4"/>
      <c r="F20" s="54"/>
      <c r="G20" s="4"/>
      <c r="H20" s="4"/>
      <c r="I20" s="54"/>
      <c r="J20" s="131"/>
      <c r="K20" s="131"/>
      <c r="L20" s="131"/>
      <c r="M20" s="131"/>
      <c r="N20" s="247"/>
      <c r="O20" s="247"/>
      <c r="P20" s="129"/>
      <c r="Q20" s="129"/>
      <c r="R20" s="129"/>
      <c r="S20" s="129"/>
      <c r="T20" s="129"/>
      <c r="U20" s="129"/>
      <c r="V20" s="129"/>
      <c r="W20" s="61">
        <v>200000</v>
      </c>
      <c r="X20" s="129"/>
      <c r="Y20" s="129"/>
      <c r="Z20" s="153"/>
    </row>
    <row r="21" spans="1:26" x14ac:dyDescent="0.25">
      <c r="A21" s="177">
        <v>2102</v>
      </c>
      <c r="B21" s="18" t="s">
        <v>4</v>
      </c>
      <c r="C21" s="177"/>
      <c r="D21" s="4"/>
      <c r="E21" s="4"/>
      <c r="F21" s="54"/>
      <c r="G21" s="4"/>
      <c r="H21" s="4"/>
      <c r="I21" s="54"/>
      <c r="J21" s="131"/>
      <c r="K21" s="131"/>
      <c r="L21" s="131"/>
      <c r="M21" s="131"/>
      <c r="N21" s="247"/>
      <c r="O21" s="247"/>
      <c r="P21" s="129"/>
      <c r="Q21" s="129"/>
      <c r="R21" s="129"/>
      <c r="S21" s="129"/>
      <c r="T21" s="129"/>
      <c r="U21" s="129"/>
      <c r="V21" s="129"/>
      <c r="W21" s="61">
        <v>500000</v>
      </c>
      <c r="X21" s="129"/>
      <c r="Y21" s="129"/>
      <c r="Z21" s="153"/>
    </row>
    <row r="22" spans="1:26" x14ac:dyDescent="0.25">
      <c r="A22" s="177">
        <v>2103</v>
      </c>
      <c r="B22" s="18" t="s">
        <v>3</v>
      </c>
      <c r="C22" s="177"/>
      <c r="D22" s="4"/>
      <c r="E22" s="4"/>
      <c r="F22" s="54"/>
      <c r="G22" s="4"/>
      <c r="H22" s="4"/>
      <c r="I22" s="54"/>
      <c r="J22" s="131"/>
      <c r="K22" s="131"/>
      <c r="L22" s="131"/>
      <c r="M22" s="131"/>
      <c r="N22" s="247"/>
      <c r="O22" s="247"/>
      <c r="P22" s="129"/>
      <c r="Q22" s="129"/>
      <c r="R22" s="129"/>
      <c r="S22" s="129"/>
      <c r="T22" s="129"/>
      <c r="U22" s="129"/>
      <c r="V22" s="129"/>
      <c r="W22" s="61">
        <v>1000000</v>
      </c>
      <c r="X22" s="129"/>
      <c r="Y22" s="129"/>
      <c r="Z22" s="153"/>
    </row>
    <row r="23" spans="1:26" ht="16.5" thickBot="1" x14ac:dyDescent="0.3">
      <c r="A23" s="6" t="s">
        <v>0</v>
      </c>
      <c r="B23" s="6"/>
      <c r="C23" s="3">
        <f>SUM(C19:C19)</f>
        <v>0</v>
      </c>
      <c r="D23" s="3">
        <f>SUM(D19:D19)</f>
        <v>14600000</v>
      </c>
      <c r="E23" s="3">
        <f>SUM(E19:E19)</f>
        <v>3417676</v>
      </c>
      <c r="F23" s="3">
        <f>E23/D23*100</f>
        <v>23.408739726027399</v>
      </c>
      <c r="G23" s="3">
        <f>SUM(G19:G19)</f>
        <v>10000000</v>
      </c>
      <c r="H23" s="3">
        <f>SUM(H19:H19)</f>
        <v>9580534.6699999999</v>
      </c>
      <c r="I23" s="3">
        <f>H23/G23*100</f>
        <v>95.805346700000001</v>
      </c>
      <c r="J23" s="3">
        <f>SUM(J19:J19)</f>
        <v>0</v>
      </c>
      <c r="K23" s="3"/>
      <c r="L23" s="3"/>
      <c r="M23" s="3">
        <f>SUM(M19:M19)</f>
        <v>0</v>
      </c>
      <c r="N23" s="3">
        <f>SUM(N19:N19)</f>
        <v>3000000</v>
      </c>
      <c r="O23" s="3">
        <f>SUM(O19:O19)</f>
        <v>2117751.4300000002</v>
      </c>
      <c r="P23" s="3">
        <f>SUM(P19:P19)</f>
        <v>0</v>
      </c>
      <c r="Q23" s="3">
        <f t="shared" ref="Q23:Z23" si="2">SUM(Q19:Q22)</f>
        <v>227722</v>
      </c>
      <c r="R23" s="3">
        <f t="shared" si="2"/>
        <v>1000000</v>
      </c>
      <c r="S23" s="3">
        <f t="shared" si="2"/>
        <v>884471.23</v>
      </c>
      <c r="T23" s="3">
        <f t="shared" si="2"/>
        <v>500000</v>
      </c>
      <c r="U23" s="3">
        <f t="shared" si="2"/>
        <v>500000</v>
      </c>
      <c r="V23" s="3">
        <f t="shared" si="2"/>
        <v>453310</v>
      </c>
      <c r="W23" s="3">
        <f t="shared" si="2"/>
        <v>1700000</v>
      </c>
      <c r="X23" s="3">
        <f t="shared" si="2"/>
        <v>0</v>
      </c>
      <c r="Y23" s="3">
        <f t="shared" si="2"/>
        <v>0</v>
      </c>
      <c r="Z23" s="3">
        <f t="shared" si="2"/>
        <v>0</v>
      </c>
    </row>
    <row r="24" spans="1:26" ht="16.5" thickTop="1" x14ac:dyDescent="0.25">
      <c r="A24" s="40"/>
      <c r="B24" s="40"/>
      <c r="C24" s="38"/>
      <c r="D24" s="38"/>
      <c r="E24" s="38"/>
      <c r="F24" s="38"/>
      <c r="G24" s="38"/>
      <c r="H24" s="38"/>
      <c r="I24" s="38"/>
      <c r="J24" s="38"/>
      <c r="K24" s="38"/>
      <c r="L24" s="39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6" x14ac:dyDescent="0.25">
      <c r="A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7" spans="1:26" x14ac:dyDescent="0.25">
      <c r="A27" s="24" t="s">
        <v>59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6" ht="15.75" x14ac:dyDescent="0.25">
      <c r="A28" s="24" t="s">
        <v>200</v>
      </c>
      <c r="B28" s="23"/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5" customHeight="1" x14ac:dyDescent="0.25">
      <c r="A29" s="297" t="s">
        <v>12</v>
      </c>
      <c r="B29" s="298"/>
      <c r="C29" s="48">
        <v>2014</v>
      </c>
      <c r="D29" s="308">
        <v>2015</v>
      </c>
      <c r="E29" s="309"/>
      <c r="F29" s="310"/>
      <c r="G29" s="308">
        <v>2016</v>
      </c>
      <c r="H29" s="309"/>
      <c r="I29" s="310"/>
      <c r="J29" s="239">
        <v>2017</v>
      </c>
      <c r="K29" s="311">
        <v>2017</v>
      </c>
      <c r="L29" s="312"/>
      <c r="M29" s="313"/>
      <c r="N29" s="311">
        <v>2018</v>
      </c>
      <c r="O29" s="313"/>
      <c r="P29" s="278">
        <v>2019</v>
      </c>
      <c r="Q29" s="280">
        <v>2020</v>
      </c>
      <c r="R29" s="301">
        <v>2021</v>
      </c>
      <c r="S29" s="301"/>
      <c r="T29" s="236">
        <v>2022</v>
      </c>
      <c r="U29" s="314">
        <v>2022</v>
      </c>
      <c r="V29" s="315"/>
      <c r="W29" s="314">
        <v>2023</v>
      </c>
      <c r="X29" s="315"/>
      <c r="Y29" s="302" t="s">
        <v>193</v>
      </c>
      <c r="Z29" s="302" t="s">
        <v>181</v>
      </c>
    </row>
    <row r="30" spans="1:26" ht="57" x14ac:dyDescent="0.25">
      <c r="A30" s="299"/>
      <c r="B30" s="300"/>
      <c r="C30" s="46" t="s">
        <v>8</v>
      </c>
      <c r="D30" s="239" t="s">
        <v>7</v>
      </c>
      <c r="E30" s="239" t="s">
        <v>8</v>
      </c>
      <c r="F30" s="238" t="s">
        <v>11</v>
      </c>
      <c r="G30" s="238" t="s">
        <v>10</v>
      </c>
      <c r="H30" s="239" t="s">
        <v>8</v>
      </c>
      <c r="I30" s="238" t="s">
        <v>11</v>
      </c>
      <c r="J30" s="239" t="s">
        <v>7</v>
      </c>
      <c r="K30" s="239" t="s">
        <v>9</v>
      </c>
      <c r="L30" s="238" t="s">
        <v>11</v>
      </c>
      <c r="M30" s="238" t="s">
        <v>10</v>
      </c>
      <c r="N30" s="238" t="s">
        <v>10</v>
      </c>
      <c r="O30" s="239" t="s">
        <v>9</v>
      </c>
      <c r="P30" s="239" t="s">
        <v>7</v>
      </c>
      <c r="Q30" s="238" t="s">
        <v>8</v>
      </c>
      <c r="R30" s="44" t="s">
        <v>7</v>
      </c>
      <c r="S30" s="238" t="s">
        <v>8</v>
      </c>
      <c r="T30" s="238" t="s">
        <v>6</v>
      </c>
      <c r="U30" s="44" t="s">
        <v>7</v>
      </c>
      <c r="V30" s="282" t="s">
        <v>8</v>
      </c>
      <c r="W30" s="44" t="s">
        <v>7</v>
      </c>
      <c r="X30" s="286" t="s">
        <v>194</v>
      </c>
      <c r="Y30" s="303"/>
      <c r="Z30" s="303"/>
    </row>
    <row r="31" spans="1:26" x14ac:dyDescent="0.25">
      <c r="A31" s="13">
        <v>2102</v>
      </c>
      <c r="B31" s="18" t="s">
        <v>4</v>
      </c>
      <c r="C31" s="95"/>
      <c r="D31" s="4">
        <v>14600000</v>
      </c>
      <c r="E31" s="4">
        <v>3417676</v>
      </c>
      <c r="F31" s="54"/>
      <c r="G31" s="4">
        <v>10000000</v>
      </c>
      <c r="H31" s="4">
        <v>9580534.6699999999</v>
      </c>
      <c r="I31" s="54">
        <f>H31/G31*100</f>
        <v>95.805346700000001</v>
      </c>
      <c r="J31" s="131"/>
      <c r="K31" s="132"/>
      <c r="L31" s="132"/>
      <c r="M31" s="131"/>
      <c r="N31" s="133">
        <v>3000000</v>
      </c>
      <c r="O31" s="133">
        <v>2117751.4300000002</v>
      </c>
      <c r="P31" s="61">
        <v>0</v>
      </c>
      <c r="Q31" s="61">
        <v>0</v>
      </c>
      <c r="R31" s="61">
        <v>0</v>
      </c>
      <c r="S31" s="61">
        <v>0</v>
      </c>
      <c r="T31" s="61">
        <v>500000</v>
      </c>
      <c r="U31" s="61">
        <v>0</v>
      </c>
      <c r="V31" s="61"/>
      <c r="W31" s="61">
        <v>500000</v>
      </c>
      <c r="X31" s="61"/>
      <c r="Y31" s="61"/>
      <c r="Z31" s="153"/>
    </row>
    <row r="32" spans="1:26" x14ac:dyDescent="0.25">
      <c r="A32" s="13">
        <v>2103</v>
      </c>
      <c r="B32" s="18" t="s">
        <v>3</v>
      </c>
      <c r="C32" s="87"/>
      <c r="D32" s="9"/>
      <c r="E32" s="9"/>
      <c r="F32" s="41"/>
      <c r="G32" s="9"/>
      <c r="H32" s="9"/>
      <c r="I32" s="41"/>
      <c r="J32" s="240"/>
      <c r="K32" s="241"/>
      <c r="L32" s="241"/>
      <c r="M32" s="240"/>
      <c r="N32" s="242"/>
      <c r="O32" s="242"/>
      <c r="P32" s="168"/>
      <c r="Q32" s="168"/>
      <c r="R32" s="168"/>
      <c r="S32" s="168"/>
      <c r="T32" s="168"/>
      <c r="U32" s="168"/>
      <c r="V32" s="168"/>
      <c r="W32" s="61">
        <v>500000</v>
      </c>
      <c r="X32" s="168"/>
      <c r="Y32" s="61"/>
      <c r="Z32" s="153"/>
    </row>
    <row r="33" spans="1:26" ht="16.5" thickBot="1" x14ac:dyDescent="0.3">
      <c r="A33" s="6" t="s">
        <v>0</v>
      </c>
      <c r="B33" s="6"/>
      <c r="C33" s="3">
        <f>SUM(C31:C31)</f>
        <v>0</v>
      </c>
      <c r="D33" s="3">
        <f>SUM(D31:D31)</f>
        <v>14600000</v>
      </c>
      <c r="E33" s="3">
        <f>SUM(E31:E31)</f>
        <v>3417676</v>
      </c>
      <c r="F33" s="3">
        <f>E33/D33*100</f>
        <v>23.408739726027399</v>
      </c>
      <c r="G33" s="3">
        <f>SUM(G31:G31)</f>
        <v>10000000</v>
      </c>
      <c r="H33" s="3">
        <f>SUM(H31:H31)</f>
        <v>9580534.6699999999</v>
      </c>
      <c r="I33" s="3">
        <f>H33/G33*100</f>
        <v>95.805346700000001</v>
      </c>
      <c r="J33" s="3">
        <f>SUM(J31:J31)</f>
        <v>0</v>
      </c>
      <c r="K33" s="3"/>
      <c r="L33" s="3"/>
      <c r="M33" s="3">
        <f t="shared" ref="M33:O33" si="3">SUM(M31:M31)</f>
        <v>0</v>
      </c>
      <c r="N33" s="3">
        <f t="shared" si="3"/>
        <v>3000000</v>
      </c>
      <c r="O33" s="3">
        <f t="shared" si="3"/>
        <v>2117751.4300000002</v>
      </c>
      <c r="P33" s="3">
        <f>SUM(P31:P31)</f>
        <v>0</v>
      </c>
      <c r="Q33" s="3">
        <f t="shared" ref="Q33:Z33" si="4">SUM(Q31:Q32)</f>
        <v>0</v>
      </c>
      <c r="R33" s="3">
        <f t="shared" si="4"/>
        <v>0</v>
      </c>
      <c r="S33" s="3">
        <f t="shared" si="4"/>
        <v>0</v>
      </c>
      <c r="T33" s="3">
        <f t="shared" si="4"/>
        <v>500000</v>
      </c>
      <c r="U33" s="3">
        <f t="shared" si="4"/>
        <v>0</v>
      </c>
      <c r="V33" s="3">
        <f t="shared" si="4"/>
        <v>0</v>
      </c>
      <c r="W33" s="3">
        <f t="shared" si="4"/>
        <v>1000000</v>
      </c>
      <c r="X33" s="3">
        <f t="shared" si="4"/>
        <v>0</v>
      </c>
      <c r="Y33" s="3">
        <f t="shared" si="4"/>
        <v>0</v>
      </c>
      <c r="Z33" s="3">
        <f t="shared" si="4"/>
        <v>0</v>
      </c>
    </row>
    <row r="34" spans="1:26" ht="16.5" thickTop="1" x14ac:dyDescent="0.25">
      <c r="A34" s="40"/>
      <c r="B34" s="40"/>
      <c r="C34" s="38"/>
      <c r="D34" s="38"/>
      <c r="E34" s="38"/>
      <c r="F34" s="38"/>
      <c r="G34" s="38"/>
      <c r="H34" s="38"/>
      <c r="I34" s="38"/>
      <c r="J34" s="38"/>
      <c r="K34" s="38"/>
      <c r="L34" s="39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6" spans="1:26" x14ac:dyDescent="0.25">
      <c r="A36" s="24" t="s">
        <v>59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6" ht="15.75" x14ac:dyDescent="0.25">
      <c r="A37" s="24" t="s">
        <v>201</v>
      </c>
      <c r="B37" s="23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5" customHeight="1" x14ac:dyDescent="0.25">
      <c r="A38" s="297" t="s">
        <v>12</v>
      </c>
      <c r="B38" s="298"/>
      <c r="C38" s="48">
        <v>2014</v>
      </c>
      <c r="D38" s="308">
        <v>2015</v>
      </c>
      <c r="E38" s="309"/>
      <c r="F38" s="310"/>
      <c r="G38" s="308">
        <v>2016</v>
      </c>
      <c r="H38" s="309"/>
      <c r="I38" s="310"/>
      <c r="J38" s="239">
        <v>2017</v>
      </c>
      <c r="K38" s="311">
        <v>2017</v>
      </c>
      <c r="L38" s="312"/>
      <c r="M38" s="313"/>
      <c r="N38" s="311">
        <v>2018</v>
      </c>
      <c r="O38" s="313"/>
      <c r="P38" s="278">
        <v>2019</v>
      </c>
      <c r="Q38" s="280">
        <v>2020</v>
      </c>
      <c r="R38" s="301">
        <v>2021</v>
      </c>
      <c r="S38" s="301"/>
      <c r="T38" s="236">
        <v>2022</v>
      </c>
      <c r="U38" s="314">
        <v>2022</v>
      </c>
      <c r="V38" s="315"/>
      <c r="W38" s="314">
        <v>2023</v>
      </c>
      <c r="X38" s="315"/>
      <c r="Y38" s="302" t="s">
        <v>193</v>
      </c>
      <c r="Z38" s="302" t="s">
        <v>181</v>
      </c>
    </row>
    <row r="39" spans="1:26" ht="57" x14ac:dyDescent="0.25">
      <c r="A39" s="299"/>
      <c r="B39" s="300"/>
      <c r="C39" s="46" t="s">
        <v>8</v>
      </c>
      <c r="D39" s="239" t="s">
        <v>7</v>
      </c>
      <c r="E39" s="239" t="s">
        <v>8</v>
      </c>
      <c r="F39" s="238" t="s">
        <v>11</v>
      </c>
      <c r="G39" s="238" t="s">
        <v>10</v>
      </c>
      <c r="H39" s="239" t="s">
        <v>8</v>
      </c>
      <c r="I39" s="238" t="s">
        <v>11</v>
      </c>
      <c r="J39" s="239" t="s">
        <v>7</v>
      </c>
      <c r="K39" s="239" t="s">
        <v>9</v>
      </c>
      <c r="L39" s="238" t="s">
        <v>11</v>
      </c>
      <c r="M39" s="238" t="s">
        <v>10</v>
      </c>
      <c r="N39" s="238" t="s">
        <v>10</v>
      </c>
      <c r="O39" s="239" t="s">
        <v>9</v>
      </c>
      <c r="P39" s="239" t="s">
        <v>7</v>
      </c>
      <c r="Q39" s="238" t="s">
        <v>8</v>
      </c>
      <c r="R39" s="44" t="s">
        <v>7</v>
      </c>
      <c r="S39" s="238" t="s">
        <v>8</v>
      </c>
      <c r="T39" s="238" t="s">
        <v>6</v>
      </c>
      <c r="U39" s="44" t="s">
        <v>7</v>
      </c>
      <c r="V39" s="282" t="s">
        <v>8</v>
      </c>
      <c r="W39" s="44" t="s">
        <v>7</v>
      </c>
      <c r="X39" s="286" t="s">
        <v>194</v>
      </c>
      <c r="Y39" s="303"/>
      <c r="Z39" s="303"/>
    </row>
    <row r="40" spans="1:26" x14ac:dyDescent="0.25">
      <c r="A40" s="21">
        <v>2003</v>
      </c>
      <c r="B40" s="18" t="s">
        <v>19</v>
      </c>
      <c r="C40" s="243"/>
      <c r="D40" s="239"/>
      <c r="E40" s="239"/>
      <c r="F40" s="238"/>
      <c r="G40" s="238"/>
      <c r="H40" s="239"/>
      <c r="I40" s="238"/>
      <c r="J40" s="239"/>
      <c r="K40" s="62"/>
      <c r="L40" s="237"/>
      <c r="M40" s="238"/>
      <c r="N40" s="237"/>
      <c r="O40" s="62"/>
      <c r="P40" s="62"/>
      <c r="Q40" s="237"/>
      <c r="R40" s="221"/>
      <c r="S40" s="237"/>
      <c r="T40" s="237"/>
      <c r="U40" s="221"/>
      <c r="V40" s="237"/>
      <c r="W40" s="281"/>
      <c r="X40" s="281"/>
      <c r="Y40" s="61"/>
      <c r="Z40" s="153"/>
    </row>
    <row r="41" spans="1:26" x14ac:dyDescent="0.25">
      <c r="A41" s="13">
        <v>2102</v>
      </c>
      <c r="B41" s="18" t="s">
        <v>4</v>
      </c>
      <c r="C41" s="95"/>
      <c r="D41" s="4">
        <v>14600000</v>
      </c>
      <c r="E41" s="4">
        <v>3417676</v>
      </c>
      <c r="F41" s="54"/>
      <c r="G41" s="4">
        <v>10000000</v>
      </c>
      <c r="H41" s="4">
        <v>9580534.6699999999</v>
      </c>
      <c r="I41" s="54">
        <f>H41/G41*100</f>
        <v>95.805346700000001</v>
      </c>
      <c r="J41" s="131"/>
      <c r="K41" s="132"/>
      <c r="L41" s="132"/>
      <c r="M41" s="131"/>
      <c r="N41" s="133">
        <v>3000000</v>
      </c>
      <c r="O41" s="133">
        <v>2117751.4300000002</v>
      </c>
      <c r="P41" s="61">
        <v>0</v>
      </c>
      <c r="Q41" s="61">
        <v>0</v>
      </c>
      <c r="R41" s="61">
        <v>0</v>
      </c>
      <c r="S41" s="61">
        <v>0</v>
      </c>
      <c r="T41" s="61">
        <v>500000</v>
      </c>
      <c r="U41" s="61">
        <v>0</v>
      </c>
      <c r="V41" s="61"/>
      <c r="W41" s="61"/>
      <c r="X41" s="61"/>
      <c r="Y41" s="61"/>
      <c r="Z41" s="153"/>
    </row>
    <row r="42" spans="1:26" x14ac:dyDescent="0.25">
      <c r="A42" s="13">
        <v>2103</v>
      </c>
      <c r="B42" s="18" t="s">
        <v>3</v>
      </c>
      <c r="C42" s="87"/>
      <c r="D42" s="9"/>
      <c r="E42" s="9"/>
      <c r="F42" s="41"/>
      <c r="G42" s="9"/>
      <c r="H42" s="9"/>
      <c r="I42" s="41"/>
      <c r="J42" s="240"/>
      <c r="K42" s="241"/>
      <c r="L42" s="241"/>
      <c r="M42" s="240"/>
      <c r="N42" s="242"/>
      <c r="O42" s="242"/>
      <c r="P42" s="168"/>
      <c r="Q42" s="168"/>
      <c r="R42" s="168"/>
      <c r="S42" s="168"/>
      <c r="T42" s="168"/>
      <c r="U42" s="168"/>
      <c r="V42" s="168"/>
      <c r="W42" s="168"/>
      <c r="X42" s="168"/>
      <c r="Y42" s="61"/>
      <c r="Z42" s="153"/>
    </row>
    <row r="43" spans="1:26" ht="16.5" thickBot="1" x14ac:dyDescent="0.3">
      <c r="A43" s="6" t="s">
        <v>0</v>
      </c>
      <c r="B43" s="6"/>
      <c r="C43" s="3">
        <f>SUM(C41:C41)</f>
        <v>0</v>
      </c>
      <c r="D43" s="3">
        <f>SUM(D41:D41)</f>
        <v>14600000</v>
      </c>
      <c r="E43" s="3">
        <f>SUM(E41:E41)</f>
        <v>3417676</v>
      </c>
      <c r="F43" s="3">
        <f>E43/D43*100</f>
        <v>23.408739726027399</v>
      </c>
      <c r="G43" s="3">
        <f>SUM(G41:G41)</f>
        <v>10000000</v>
      </c>
      <c r="H43" s="3">
        <f>SUM(H41:H41)</f>
        <v>9580534.6699999999</v>
      </c>
      <c r="I43" s="3">
        <f>H43/G43*100</f>
        <v>95.805346700000001</v>
      </c>
      <c r="J43" s="3">
        <f>SUM(J41:J41)</f>
        <v>0</v>
      </c>
      <c r="K43" s="3"/>
      <c r="L43" s="3"/>
      <c r="M43" s="3">
        <f t="shared" ref="M43:O43" si="5">SUM(M41:M41)</f>
        <v>0</v>
      </c>
      <c r="N43" s="3">
        <f t="shared" si="5"/>
        <v>3000000</v>
      </c>
      <c r="O43" s="3">
        <f t="shared" si="5"/>
        <v>2117751.4300000002</v>
      </c>
      <c r="P43" s="3">
        <f>SUM(P41:P41)</f>
        <v>0</v>
      </c>
      <c r="Q43" s="3">
        <f t="shared" ref="Q43:Z43" si="6">SUM(Q40:Q42)</f>
        <v>0</v>
      </c>
      <c r="R43" s="3">
        <f t="shared" si="6"/>
        <v>0</v>
      </c>
      <c r="S43" s="3">
        <f t="shared" si="6"/>
        <v>0</v>
      </c>
      <c r="T43" s="3">
        <f t="shared" si="6"/>
        <v>500000</v>
      </c>
      <c r="U43" s="3">
        <f t="shared" si="6"/>
        <v>0</v>
      </c>
      <c r="V43" s="3">
        <f t="shared" si="6"/>
        <v>0</v>
      </c>
      <c r="W43" s="3">
        <f t="shared" si="6"/>
        <v>0</v>
      </c>
      <c r="X43" s="3">
        <f t="shared" si="6"/>
        <v>0</v>
      </c>
      <c r="Y43" s="3">
        <f t="shared" si="6"/>
        <v>0</v>
      </c>
      <c r="Z43" s="3">
        <f t="shared" si="6"/>
        <v>0</v>
      </c>
    </row>
    <row r="44" spans="1:26" ht="15.75" thickTop="1" x14ac:dyDescent="0.25"/>
    <row r="45" spans="1:26" ht="16.5" thickBot="1" x14ac:dyDescent="0.3">
      <c r="B45" s="40" t="s">
        <v>156</v>
      </c>
      <c r="Q45" s="244"/>
      <c r="R45" s="246">
        <f>R11+R23+R33+R43</f>
        <v>6500000</v>
      </c>
      <c r="S45" s="244"/>
      <c r="T45" s="244">
        <f>T11+T23+T33+T43</f>
        <v>7500000</v>
      </c>
      <c r="U45" s="246">
        <f>U11+U23+U33+U43</f>
        <v>4500000</v>
      </c>
      <c r="V45" s="246">
        <f t="shared" ref="V45:Z45" si="7">V11+V23+V33+V43</f>
        <v>2598212.4</v>
      </c>
      <c r="W45" s="246">
        <f>W11+W23+W33+W43</f>
        <v>6700000</v>
      </c>
      <c r="X45" s="246">
        <f t="shared" si="7"/>
        <v>0</v>
      </c>
      <c r="Y45" s="246">
        <f t="shared" si="7"/>
        <v>0</v>
      </c>
      <c r="Z45" s="246">
        <f t="shared" si="7"/>
        <v>0</v>
      </c>
    </row>
    <row r="46" spans="1:26" ht="15.75" thickTop="1" x14ac:dyDescent="0.25"/>
    <row r="47" spans="1:26" ht="15.75" x14ac:dyDescent="0.25">
      <c r="C47" s="28" t="s">
        <v>177</v>
      </c>
      <c r="D47" s="28" t="s">
        <v>177</v>
      </c>
      <c r="T47" s="211"/>
    </row>
    <row r="48" spans="1:26" ht="17.25" customHeight="1" x14ac:dyDescent="0.25">
      <c r="B48" s="28" t="s">
        <v>177</v>
      </c>
      <c r="C48" s="28" t="s">
        <v>124</v>
      </c>
      <c r="D48" s="28" t="s">
        <v>124</v>
      </c>
      <c r="T48" s="211"/>
    </row>
    <row r="49" spans="2:20" ht="25.5" customHeight="1" x14ac:dyDescent="0.25">
      <c r="B49" s="28" t="s">
        <v>124</v>
      </c>
      <c r="S49" s="293" t="s">
        <v>202</v>
      </c>
      <c r="T49" s="34"/>
    </row>
  </sheetData>
  <mergeCells count="41">
    <mergeCell ref="A1:Y1"/>
    <mergeCell ref="U5:V5"/>
    <mergeCell ref="U17:V17"/>
    <mergeCell ref="Y5:Y6"/>
    <mergeCell ref="Y17:Y18"/>
    <mergeCell ref="R5:S5"/>
    <mergeCell ref="A17:B18"/>
    <mergeCell ref="D17:F17"/>
    <mergeCell ref="G17:I17"/>
    <mergeCell ref="K17:M17"/>
    <mergeCell ref="N17:O17"/>
    <mergeCell ref="R17:S17"/>
    <mergeCell ref="A5:B6"/>
    <mergeCell ref="D5:F5"/>
    <mergeCell ref="G5:I5"/>
    <mergeCell ref="K5:M5"/>
    <mergeCell ref="N5:O5"/>
    <mergeCell ref="A29:B30"/>
    <mergeCell ref="D29:F29"/>
    <mergeCell ref="G29:I29"/>
    <mergeCell ref="K29:M29"/>
    <mergeCell ref="N29:O29"/>
    <mergeCell ref="A38:B39"/>
    <mergeCell ref="D38:F38"/>
    <mergeCell ref="G38:I38"/>
    <mergeCell ref="K38:M38"/>
    <mergeCell ref="N38:O38"/>
    <mergeCell ref="Z5:Z6"/>
    <mergeCell ref="Z17:Z18"/>
    <mergeCell ref="Z29:Z30"/>
    <mergeCell ref="Z38:Z39"/>
    <mergeCell ref="R38:S38"/>
    <mergeCell ref="U38:V38"/>
    <mergeCell ref="Y38:Y39"/>
    <mergeCell ref="R29:S29"/>
    <mergeCell ref="U29:V29"/>
    <mergeCell ref="Y29:Y30"/>
    <mergeCell ref="W5:X5"/>
    <mergeCell ref="W17:X17"/>
    <mergeCell ref="W29:X29"/>
    <mergeCell ref="W38:X38"/>
  </mergeCells>
  <pageMargins left="0.7" right="0.7" top="0.75" bottom="0.75" header="0.3" footer="0.3"/>
  <pageSetup paperSize="9" scale="85" orientation="landscape" r:id="rId1"/>
  <rowBreaks count="1" manualBreakCount="1">
    <brk id="25" max="2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opLeftCell="B55" zoomScaleNormal="100" workbookViewId="0">
      <selection activeCell="T79" sqref="T79"/>
    </sheetView>
  </sheetViews>
  <sheetFormatPr defaultRowHeight="15" x14ac:dyDescent="0.25"/>
  <cols>
    <col min="1" max="1" width="7.5703125" customWidth="1"/>
    <col min="2" max="2" width="31.42578125" customWidth="1"/>
    <col min="3" max="14" width="0" hidden="1" customWidth="1"/>
    <col min="15" max="15" width="1.7109375" hidden="1" customWidth="1"/>
    <col min="16" max="16" width="14.7109375" hidden="1" customWidth="1"/>
    <col min="17" max="17" width="14.85546875" hidden="1" customWidth="1"/>
    <col min="18" max="19" width="15.7109375" customWidth="1"/>
    <col min="20" max="20" width="16.5703125" customWidth="1"/>
    <col min="21" max="21" width="14.42578125" hidden="1" customWidth="1"/>
    <col min="22" max="23" width="15.85546875" customWidth="1"/>
    <col min="24" max="24" width="15.7109375" customWidth="1"/>
    <col min="25" max="25" width="14.42578125" customWidth="1"/>
    <col min="26" max="26" width="14.85546875" customWidth="1"/>
    <col min="27" max="27" width="13.5703125" hidden="1" customWidth="1"/>
  </cols>
  <sheetData>
    <row r="1" spans="1:27" ht="18" customHeight="1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7" ht="18" x14ac:dyDescent="0.25">
      <c r="A2" s="23" t="s">
        <v>57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x14ac:dyDescent="0.25">
      <c r="A3" s="24" t="s">
        <v>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7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311">
        <v>2019</v>
      </c>
      <c r="Q5" s="313"/>
      <c r="R5" s="280">
        <v>2020</v>
      </c>
      <c r="S5" s="301">
        <v>2021</v>
      </c>
      <c r="T5" s="301"/>
      <c r="V5" s="297">
        <v>2022</v>
      </c>
      <c r="W5" s="298"/>
      <c r="X5" s="304">
        <v>2023</v>
      </c>
      <c r="Y5" s="304"/>
      <c r="Z5" s="302" t="s">
        <v>193</v>
      </c>
      <c r="AA5" s="302" t="s">
        <v>181</v>
      </c>
    </row>
    <row r="6" spans="1:27" ht="48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3" t="s">
        <v>8</v>
      </c>
      <c r="S6" s="44" t="s">
        <v>7</v>
      </c>
      <c r="T6" s="225" t="s">
        <v>8</v>
      </c>
      <c r="U6" s="43" t="s">
        <v>6</v>
      </c>
      <c r="V6" s="44" t="s">
        <v>7</v>
      </c>
      <c r="W6" s="282" t="s">
        <v>8</v>
      </c>
      <c r="X6" s="44" t="s">
        <v>7</v>
      </c>
      <c r="Y6" s="286" t="s">
        <v>194</v>
      </c>
      <c r="Z6" s="303"/>
      <c r="AA6" s="303"/>
    </row>
    <row r="7" spans="1:27" ht="15.75" x14ac:dyDescent="0.25">
      <c r="A7" s="21">
        <v>2001</v>
      </c>
      <c r="B7" s="18" t="s">
        <v>5</v>
      </c>
      <c r="C7" s="65">
        <v>20378975.469999999</v>
      </c>
      <c r="D7" s="54">
        <v>6750000</v>
      </c>
      <c r="E7" s="54">
        <v>4984878</v>
      </c>
      <c r="F7" s="54">
        <f t="shared" ref="F7:F13" si="0">E7/D7*100</f>
        <v>73.850044444444435</v>
      </c>
      <c r="G7" s="54">
        <v>2250000</v>
      </c>
      <c r="H7" s="54">
        <v>2243534.12</v>
      </c>
      <c r="I7" s="54">
        <f t="shared" ref="I7:I16" si="1">H7/G7*100</f>
        <v>99.712627555555557</v>
      </c>
      <c r="J7" s="54">
        <v>5000000</v>
      </c>
      <c r="K7" s="54">
        <v>20686659</v>
      </c>
      <c r="L7" s="54">
        <f>K7/M7*100</f>
        <v>85.9308339885458</v>
      </c>
      <c r="M7" s="54">
        <v>24073616</v>
      </c>
      <c r="N7" s="54">
        <v>11500000</v>
      </c>
      <c r="O7" s="54">
        <v>11405477.060000001</v>
      </c>
      <c r="P7" s="54">
        <v>1000000</v>
      </c>
      <c r="Q7" s="54">
        <v>5290598</v>
      </c>
      <c r="R7" s="54">
        <v>4283276.58</v>
      </c>
      <c r="S7" s="54">
        <v>15000000</v>
      </c>
      <c r="T7" s="54">
        <v>10779186.33</v>
      </c>
      <c r="U7" s="198">
        <v>10000000</v>
      </c>
      <c r="V7" s="198">
        <v>10000000</v>
      </c>
      <c r="W7" s="198">
        <v>14000000</v>
      </c>
      <c r="X7" s="125">
        <v>5000000</v>
      </c>
      <c r="Y7" s="198"/>
      <c r="Z7" s="198"/>
      <c r="AA7" s="153"/>
    </row>
    <row r="8" spans="1:27" ht="15.75" x14ac:dyDescent="0.25">
      <c r="A8" s="21">
        <v>2002</v>
      </c>
      <c r="B8" s="18" t="s">
        <v>20</v>
      </c>
      <c r="C8" s="65">
        <v>103385.12</v>
      </c>
      <c r="D8" s="54">
        <v>750000</v>
      </c>
      <c r="E8" s="54">
        <v>170338</v>
      </c>
      <c r="F8" s="54">
        <f t="shared" si="0"/>
        <v>22.711733333333335</v>
      </c>
      <c r="G8" s="54">
        <v>1000000</v>
      </c>
      <c r="H8" s="54">
        <v>299909.11</v>
      </c>
      <c r="I8" s="54">
        <f t="shared" si="1"/>
        <v>29.990910999999997</v>
      </c>
      <c r="J8" s="54">
        <v>1000000</v>
      </c>
      <c r="K8" s="54">
        <v>36150</v>
      </c>
      <c r="L8" s="54">
        <f>K8/M8*100</f>
        <v>3.6150000000000002</v>
      </c>
      <c r="M8" s="54">
        <v>1000000</v>
      </c>
      <c r="N8" s="54">
        <v>2000000</v>
      </c>
      <c r="O8" s="54">
        <v>1918277.65</v>
      </c>
      <c r="P8" s="54">
        <v>1000000</v>
      </c>
      <c r="Q8" s="54">
        <v>37781</v>
      </c>
      <c r="R8" s="54">
        <v>108540</v>
      </c>
      <c r="S8" s="54">
        <v>1000000</v>
      </c>
      <c r="T8" s="54">
        <v>177239.15</v>
      </c>
      <c r="U8" s="198">
        <v>1000000</v>
      </c>
      <c r="V8" s="198">
        <v>1000000</v>
      </c>
      <c r="W8" s="198">
        <v>183600</v>
      </c>
      <c r="X8" s="125">
        <v>1000000</v>
      </c>
      <c r="Y8" s="198"/>
      <c r="Z8" s="198"/>
      <c r="AA8" s="153"/>
    </row>
    <row r="9" spans="1:27" ht="15.75" x14ac:dyDescent="0.25">
      <c r="A9" s="21">
        <v>2003</v>
      </c>
      <c r="B9" s="18" t="s">
        <v>19</v>
      </c>
      <c r="C9" s="65">
        <v>964825.99</v>
      </c>
      <c r="D9" s="54">
        <v>4000000</v>
      </c>
      <c r="E9" s="54">
        <v>2989390</v>
      </c>
      <c r="F9" s="54">
        <f t="shared" si="0"/>
        <v>74.734750000000005</v>
      </c>
      <c r="G9" s="54">
        <v>4000000</v>
      </c>
      <c r="H9" s="54">
        <v>557685.43999999994</v>
      </c>
      <c r="I9" s="54">
        <f t="shared" si="1"/>
        <v>13.942136</v>
      </c>
      <c r="J9" s="54">
        <v>2000000</v>
      </c>
      <c r="K9" s="54">
        <v>348481</v>
      </c>
      <c r="L9" s="54">
        <f>K9/M9*100</f>
        <v>17.424049999999998</v>
      </c>
      <c r="M9" s="54">
        <v>2000000</v>
      </c>
      <c r="N9" s="54">
        <v>500000</v>
      </c>
      <c r="O9" s="54">
        <v>318450</v>
      </c>
      <c r="P9" s="54">
        <v>0</v>
      </c>
      <c r="Q9" s="54">
        <v>736830</v>
      </c>
      <c r="R9" s="54"/>
      <c r="S9" s="54">
        <v>4000000</v>
      </c>
      <c r="T9" s="54">
        <v>78764</v>
      </c>
      <c r="U9" s="198">
        <v>4000000</v>
      </c>
      <c r="V9" s="198">
        <v>4000000</v>
      </c>
      <c r="W9" s="198">
        <v>2138731</v>
      </c>
      <c r="X9" s="125">
        <v>4000000</v>
      </c>
      <c r="Y9" s="198"/>
      <c r="Z9" s="198"/>
      <c r="AA9" s="153"/>
    </row>
    <row r="10" spans="1:27" ht="15.75" x14ac:dyDescent="0.25">
      <c r="A10" s="21">
        <v>2004</v>
      </c>
      <c r="B10" s="18" t="s">
        <v>56</v>
      </c>
      <c r="C10" s="21"/>
      <c r="D10" s="54">
        <v>5000000</v>
      </c>
      <c r="E10" s="54">
        <v>1102876</v>
      </c>
      <c r="F10" s="54">
        <f t="shared" si="0"/>
        <v>22.05752</v>
      </c>
      <c r="G10" s="54">
        <v>5000000</v>
      </c>
      <c r="H10" s="54">
        <v>0</v>
      </c>
      <c r="I10" s="54">
        <f t="shared" si="1"/>
        <v>0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198"/>
      <c r="U10" s="199"/>
      <c r="V10" s="199"/>
      <c r="W10" s="198"/>
      <c r="X10" s="125"/>
      <c r="Y10" s="198"/>
      <c r="Z10" s="199"/>
      <c r="AA10" s="153"/>
    </row>
    <row r="11" spans="1:27" ht="15.75" x14ac:dyDescent="0.25">
      <c r="A11" s="21">
        <v>2101</v>
      </c>
      <c r="B11" s="18" t="s">
        <v>19</v>
      </c>
      <c r="C11" s="65">
        <v>90948371.560000002</v>
      </c>
      <c r="D11" s="54">
        <v>102100000</v>
      </c>
      <c r="E11" s="54">
        <v>102093420</v>
      </c>
      <c r="F11" s="54">
        <f t="shared" si="0"/>
        <v>99.993555337904013</v>
      </c>
      <c r="G11" s="54">
        <v>145000000</v>
      </c>
      <c r="H11" s="54">
        <v>144026230</v>
      </c>
      <c r="I11" s="54">
        <f t="shared" si="1"/>
        <v>99.328434482758624</v>
      </c>
      <c r="J11" s="54">
        <v>100000000</v>
      </c>
      <c r="K11" s="54">
        <v>12871739</v>
      </c>
      <c r="L11" s="54">
        <f>K11/M11*100</f>
        <v>34.129926557389119</v>
      </c>
      <c r="M11" s="54">
        <v>37713937</v>
      </c>
      <c r="N11" s="54">
        <v>300000</v>
      </c>
      <c r="O11" s="54">
        <v>249900</v>
      </c>
      <c r="P11" s="54">
        <v>0</v>
      </c>
      <c r="Q11" s="54">
        <v>44500000</v>
      </c>
      <c r="R11" s="54"/>
      <c r="S11" s="54">
        <v>1000000</v>
      </c>
      <c r="T11" s="198">
        <v>0</v>
      </c>
      <c r="U11" s="199"/>
      <c r="V11" s="199"/>
      <c r="W11" s="198"/>
      <c r="X11" s="125"/>
      <c r="Y11" s="198"/>
      <c r="Z11" s="199"/>
      <c r="AA11" s="153"/>
    </row>
    <row r="12" spans="1:27" ht="15.75" x14ac:dyDescent="0.25">
      <c r="A12" s="21">
        <v>2102</v>
      </c>
      <c r="B12" s="18" t="s">
        <v>4</v>
      </c>
      <c r="C12" s="65">
        <v>48496226.840000004</v>
      </c>
      <c r="D12" s="54">
        <v>20000000</v>
      </c>
      <c r="E12" s="54">
        <v>2646702</v>
      </c>
      <c r="F12" s="54">
        <f t="shared" si="0"/>
        <v>13.233510000000001</v>
      </c>
      <c r="G12" s="54">
        <v>35000000</v>
      </c>
      <c r="H12" s="54">
        <v>34582442.200000003</v>
      </c>
      <c r="I12" s="54">
        <f t="shared" si="1"/>
        <v>98.806977714285722</v>
      </c>
      <c r="J12" s="1"/>
      <c r="K12" s="54">
        <v>479773</v>
      </c>
      <c r="L12" s="54">
        <f>K12/M12*100</f>
        <v>100</v>
      </c>
      <c r="M12" s="54">
        <v>479773</v>
      </c>
      <c r="N12" s="54">
        <v>90000000</v>
      </c>
      <c r="O12" s="54">
        <v>88540399.689999998</v>
      </c>
      <c r="P12" s="54">
        <v>1000000</v>
      </c>
      <c r="Q12" s="54">
        <v>6295597</v>
      </c>
      <c r="R12" s="54">
        <v>1175664.75</v>
      </c>
      <c r="S12" s="54">
        <v>10000000</v>
      </c>
      <c r="T12" s="198">
        <v>10700175.699999999</v>
      </c>
      <c r="U12" s="198">
        <v>10000000</v>
      </c>
      <c r="V12" s="201">
        <v>10000000</v>
      </c>
      <c r="W12" s="198">
        <v>1514882.5</v>
      </c>
      <c r="X12" s="125">
        <v>3000000</v>
      </c>
      <c r="Y12" s="198"/>
      <c r="Z12" s="201"/>
      <c r="AA12" s="153"/>
    </row>
    <row r="13" spans="1:27" ht="15.75" x14ac:dyDescent="0.25">
      <c r="A13" s="21">
        <v>2103</v>
      </c>
      <c r="B13" s="18" t="s">
        <v>3</v>
      </c>
      <c r="C13" s="65">
        <v>4473434</v>
      </c>
      <c r="D13" s="54">
        <v>6250000</v>
      </c>
      <c r="E13" s="54">
        <v>5796014</v>
      </c>
      <c r="F13" s="54">
        <f t="shared" si="0"/>
        <v>92.736224000000007</v>
      </c>
      <c r="G13" s="54">
        <v>12000000</v>
      </c>
      <c r="H13" s="54">
        <v>10985648.67</v>
      </c>
      <c r="I13" s="54">
        <f t="shared" si="1"/>
        <v>91.547072249999999</v>
      </c>
      <c r="J13" s="54">
        <v>3000000</v>
      </c>
      <c r="K13" s="54">
        <v>39762610</v>
      </c>
      <c r="L13" s="54">
        <f>K13/M13*100</f>
        <v>99.999019188693012</v>
      </c>
      <c r="M13" s="54">
        <v>39763000</v>
      </c>
      <c r="N13" s="54"/>
      <c r="O13" s="54"/>
      <c r="P13" s="54">
        <v>200000</v>
      </c>
      <c r="Q13" s="54">
        <v>144914</v>
      </c>
      <c r="R13" s="54">
        <v>22859710.300000001</v>
      </c>
      <c r="S13" s="54">
        <v>5000000</v>
      </c>
      <c r="T13" s="198">
        <v>4074339</v>
      </c>
      <c r="U13" s="198">
        <v>10000000</v>
      </c>
      <c r="V13" s="198">
        <v>5000000</v>
      </c>
      <c r="W13" s="198">
        <v>80500</v>
      </c>
      <c r="X13" s="125">
        <v>3000000</v>
      </c>
      <c r="Y13" s="198"/>
      <c r="Z13" s="198"/>
      <c r="AA13" s="153"/>
    </row>
    <row r="14" spans="1:27" ht="29.25" customHeight="1" x14ac:dyDescent="0.25">
      <c r="A14" s="21" t="s">
        <v>55</v>
      </c>
      <c r="B14" s="69" t="s">
        <v>54</v>
      </c>
      <c r="C14" s="21"/>
      <c r="D14" s="54"/>
      <c r="E14" s="54"/>
      <c r="F14" s="54"/>
      <c r="G14" s="54">
        <v>500000</v>
      </c>
      <c r="H14" s="54">
        <v>491194</v>
      </c>
      <c r="I14" s="54">
        <f t="shared" si="1"/>
        <v>98.238799999999998</v>
      </c>
      <c r="J14" s="54"/>
      <c r="K14" s="54">
        <v>22423400</v>
      </c>
      <c r="L14" s="54">
        <f>K14/M14*100</f>
        <v>91.808876514903375</v>
      </c>
      <c r="M14" s="54">
        <v>24424000</v>
      </c>
      <c r="N14" s="54">
        <v>5000000</v>
      </c>
      <c r="O14" s="54">
        <v>4542173.84</v>
      </c>
      <c r="P14" s="54"/>
      <c r="Q14" s="54"/>
      <c r="R14" s="54">
        <v>1023220.74</v>
      </c>
      <c r="S14" s="54">
        <v>30000000</v>
      </c>
      <c r="T14" s="198">
        <v>27453690.800000001</v>
      </c>
      <c r="U14" s="199"/>
      <c r="V14" s="199"/>
      <c r="W14" s="198"/>
      <c r="X14" s="125"/>
      <c r="Y14" s="198"/>
      <c r="Z14" s="199"/>
      <c r="AA14" s="153"/>
    </row>
    <row r="15" spans="1:27" ht="15.75" x14ac:dyDescent="0.25">
      <c r="A15" s="21" t="s">
        <v>53</v>
      </c>
      <c r="B15" s="134" t="s">
        <v>52</v>
      </c>
      <c r="C15" s="65">
        <v>109476998.27</v>
      </c>
      <c r="D15" s="54">
        <v>42900000</v>
      </c>
      <c r="E15" s="54">
        <v>1609839</v>
      </c>
      <c r="F15" s="54">
        <f>E15/D15*100</f>
        <v>3.7525384615384612</v>
      </c>
      <c r="G15" s="54">
        <v>30000000</v>
      </c>
      <c r="H15" s="54">
        <v>24922725.25</v>
      </c>
      <c r="I15" s="54">
        <f t="shared" si="1"/>
        <v>83.075750833333331</v>
      </c>
      <c r="J15" s="54"/>
      <c r="K15" s="54"/>
      <c r="L15" s="54"/>
      <c r="M15" s="54"/>
      <c r="N15" s="54"/>
      <c r="O15" s="54"/>
      <c r="P15" s="54"/>
      <c r="Q15" s="54"/>
      <c r="R15" s="54"/>
      <c r="S15" s="54">
        <v>0</v>
      </c>
      <c r="T15" s="198"/>
      <c r="U15" s="199"/>
      <c r="V15" s="199"/>
      <c r="W15" s="198"/>
      <c r="X15" s="125"/>
      <c r="Y15" s="198"/>
      <c r="Z15" s="199"/>
      <c r="AA15" s="153"/>
    </row>
    <row r="16" spans="1:27" ht="15.75" x14ac:dyDescent="0.25">
      <c r="A16" s="21" t="s">
        <v>51</v>
      </c>
      <c r="B16" s="73" t="s">
        <v>49</v>
      </c>
      <c r="C16" s="65">
        <v>264908.27</v>
      </c>
      <c r="D16" s="54">
        <v>15000000</v>
      </c>
      <c r="E16" s="54">
        <v>8099309</v>
      </c>
      <c r="F16" s="54">
        <f>E16/D16*100</f>
        <v>53.995393333333332</v>
      </c>
      <c r="G16" s="54">
        <v>27750000</v>
      </c>
      <c r="H16" s="54">
        <v>25103596.16</v>
      </c>
      <c r="I16" s="54">
        <f t="shared" si="1"/>
        <v>90.46340958558558</v>
      </c>
      <c r="J16" s="54"/>
      <c r="K16" s="54"/>
      <c r="L16" s="54"/>
      <c r="M16" s="54"/>
      <c r="N16" s="54"/>
      <c r="O16" s="54"/>
      <c r="P16" s="54"/>
      <c r="Q16" s="54"/>
      <c r="R16" s="54">
        <v>32023001.02</v>
      </c>
      <c r="S16" s="54">
        <v>0</v>
      </c>
      <c r="T16" s="198"/>
      <c r="U16" s="199"/>
      <c r="V16" s="199"/>
      <c r="W16" s="198"/>
      <c r="X16" s="125"/>
      <c r="Y16" s="198"/>
      <c r="Z16" s="199"/>
      <c r="AA16" s="153"/>
    </row>
    <row r="17" spans="1:27" ht="15.75" x14ac:dyDescent="0.25">
      <c r="A17" s="21" t="s">
        <v>50</v>
      </c>
      <c r="B17" s="73" t="s">
        <v>49</v>
      </c>
      <c r="C17" s="65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>
        <v>7698667.9000000004</v>
      </c>
      <c r="S17" s="54">
        <v>5000000</v>
      </c>
      <c r="T17" s="198">
        <v>19000</v>
      </c>
      <c r="U17" s="199"/>
      <c r="V17" s="199"/>
      <c r="W17" s="198"/>
      <c r="X17" s="125"/>
      <c r="Y17" s="198"/>
      <c r="Z17" s="199"/>
      <c r="AA17" s="153"/>
    </row>
    <row r="18" spans="1:27" ht="15.75" x14ac:dyDescent="0.25">
      <c r="A18" s="12">
        <v>2106</v>
      </c>
      <c r="B18" s="8" t="s">
        <v>2</v>
      </c>
      <c r="C18" s="8"/>
      <c r="D18" s="8"/>
      <c r="E18" s="8"/>
      <c r="F18" s="8"/>
      <c r="G18" s="8"/>
      <c r="H18" s="8"/>
      <c r="I18" s="8"/>
      <c r="J18" s="8"/>
      <c r="K18" s="8"/>
      <c r="L18" s="54"/>
      <c r="M18" s="8"/>
      <c r="N18" s="54">
        <v>1600000</v>
      </c>
      <c r="O18" s="54">
        <v>1453125</v>
      </c>
      <c r="P18" s="54"/>
      <c r="Q18" s="54">
        <v>705000</v>
      </c>
      <c r="R18" s="54">
        <v>1400000</v>
      </c>
      <c r="S18" s="54">
        <v>2000000</v>
      </c>
      <c r="T18" s="198">
        <v>8094661.8899999997</v>
      </c>
      <c r="U18" s="198">
        <v>1000000</v>
      </c>
      <c r="V18" s="198">
        <v>1000000</v>
      </c>
      <c r="W18" s="198">
        <v>695000</v>
      </c>
      <c r="X18" s="125">
        <v>1000000</v>
      </c>
      <c r="Y18" s="198"/>
      <c r="Z18" s="198"/>
      <c r="AA18" s="153"/>
    </row>
    <row r="19" spans="1:27" ht="15.75" x14ac:dyDescent="0.25">
      <c r="A19" s="11">
        <v>2108</v>
      </c>
      <c r="B19" s="10" t="s">
        <v>48</v>
      </c>
      <c r="C19" s="10"/>
      <c r="D19" s="72"/>
      <c r="E19" s="10"/>
      <c r="F19" s="10"/>
      <c r="G19" s="10"/>
      <c r="H19" s="10"/>
      <c r="I19" s="8"/>
      <c r="J19" s="8"/>
      <c r="K19" s="8"/>
      <c r="L19" s="54"/>
      <c r="M19" s="8"/>
      <c r="N19" s="54"/>
      <c r="O19" s="54"/>
      <c r="P19" s="54">
        <v>50000000</v>
      </c>
      <c r="Q19" s="54">
        <v>973634</v>
      </c>
      <c r="R19" s="54"/>
      <c r="S19" s="54">
        <v>100000000</v>
      </c>
      <c r="T19" s="198">
        <v>801579</v>
      </c>
      <c r="U19" s="198">
        <v>10000000</v>
      </c>
      <c r="V19" s="198">
        <v>5000000</v>
      </c>
      <c r="W19" s="198">
        <v>267193</v>
      </c>
      <c r="X19" s="268"/>
      <c r="Y19" s="198"/>
      <c r="Z19" s="198"/>
      <c r="AA19" s="153"/>
    </row>
    <row r="20" spans="1:27" ht="15.75" x14ac:dyDescent="0.25">
      <c r="A20" s="13">
        <v>2505</v>
      </c>
      <c r="B20" s="10" t="s">
        <v>29</v>
      </c>
      <c r="C20" s="60"/>
      <c r="D20" s="58"/>
      <c r="E20" s="59"/>
      <c r="F20" s="59"/>
      <c r="G20" s="57"/>
      <c r="H20" s="58"/>
      <c r="I20" s="57"/>
      <c r="J20" s="56"/>
      <c r="K20" s="56"/>
      <c r="L20" s="54"/>
      <c r="M20" s="56"/>
      <c r="N20" s="54">
        <v>500000</v>
      </c>
      <c r="O20" s="52">
        <v>0</v>
      </c>
      <c r="P20" s="54"/>
      <c r="Q20" s="54">
        <v>0</v>
      </c>
      <c r="R20" s="54"/>
      <c r="S20" s="54">
        <v>500000</v>
      </c>
      <c r="T20" s="54">
        <v>295500</v>
      </c>
      <c r="U20" s="198">
        <v>500000</v>
      </c>
      <c r="V20" s="198">
        <v>500000</v>
      </c>
      <c r="W20" s="198">
        <v>396000</v>
      </c>
      <c r="X20" s="266">
        <v>500000</v>
      </c>
      <c r="Y20" s="198"/>
      <c r="Z20" s="198"/>
      <c r="AA20" s="153"/>
    </row>
    <row r="21" spans="1:27" ht="15.75" x14ac:dyDescent="0.25">
      <c r="A21" s="13">
        <v>2507</v>
      </c>
      <c r="B21" s="10" t="s">
        <v>1</v>
      </c>
      <c r="C21" s="60"/>
      <c r="D21" s="58"/>
      <c r="E21" s="59"/>
      <c r="F21" s="59"/>
      <c r="G21" s="57"/>
      <c r="H21" s="58"/>
      <c r="I21" s="57"/>
      <c r="J21" s="56"/>
      <c r="K21" s="56"/>
      <c r="L21" s="54"/>
      <c r="M21" s="56"/>
      <c r="N21" s="54">
        <v>1000000</v>
      </c>
      <c r="O21" s="54">
        <v>0</v>
      </c>
      <c r="P21" s="54"/>
      <c r="Q21" s="54">
        <v>1275000</v>
      </c>
      <c r="R21" s="54"/>
      <c r="S21" s="54">
        <v>5000000</v>
      </c>
      <c r="T21" s="54">
        <v>700000</v>
      </c>
      <c r="U21" s="198">
        <v>1000000</v>
      </c>
      <c r="V21" s="198">
        <v>1000000</v>
      </c>
      <c r="W21" s="198">
        <v>150000</v>
      </c>
      <c r="X21" s="266">
        <v>500000</v>
      </c>
      <c r="Y21" s="198"/>
      <c r="Z21" s="198"/>
      <c r="AA21" s="153"/>
    </row>
    <row r="22" spans="1:27" ht="16.5" thickBot="1" x14ac:dyDescent="0.3">
      <c r="A22" s="6" t="s">
        <v>0</v>
      </c>
      <c r="B22" s="6"/>
      <c r="C22" s="3">
        <f>SUM(C7:C16)</f>
        <v>275107125.51999998</v>
      </c>
      <c r="D22" s="3">
        <f>SUM(D7:D16)</f>
        <v>202750000</v>
      </c>
      <c r="E22" s="3">
        <f>SUM(E7:E16)</f>
        <v>129492766</v>
      </c>
      <c r="F22" s="64">
        <f>E22/D22*100</f>
        <v>63.868195314426636</v>
      </c>
      <c r="G22" s="3">
        <f>SUM(G7:G16)</f>
        <v>262500000</v>
      </c>
      <c r="H22" s="3">
        <f>SUM(H7:H16)</f>
        <v>243212964.94999999</v>
      </c>
      <c r="I22" s="64">
        <f>H22/G22*100</f>
        <v>92.652558076190473</v>
      </c>
      <c r="J22" s="3">
        <f>SUM(J7:J16)</f>
        <v>111000000</v>
      </c>
      <c r="K22" s="3">
        <f>SUM(K7:K16)</f>
        <v>96608812</v>
      </c>
      <c r="L22" s="54">
        <f>K22/M22*100</f>
        <v>74.627720050081606</v>
      </c>
      <c r="M22" s="3">
        <f>SUM(M7:M16)</f>
        <v>129454326</v>
      </c>
      <c r="N22" s="3">
        <f t="shared" ref="N22:O22" si="2">SUM(N7:N21)</f>
        <v>112400000</v>
      </c>
      <c r="O22" s="3">
        <f t="shared" si="2"/>
        <v>108427803.24000001</v>
      </c>
      <c r="P22" s="3">
        <f>SUM(P7:P21)</f>
        <v>53200000</v>
      </c>
      <c r="Q22" s="3">
        <f>SUM(Q7:Q21)</f>
        <v>59959354</v>
      </c>
      <c r="R22" s="3">
        <f t="shared" ref="R22:U22" si="3">SUM(R7:R21)</f>
        <v>70572081.290000007</v>
      </c>
      <c r="S22" s="3">
        <f t="shared" si="3"/>
        <v>178500000</v>
      </c>
      <c r="T22" s="3">
        <f t="shared" si="3"/>
        <v>63174135.870000005</v>
      </c>
      <c r="U22" s="3">
        <f t="shared" si="3"/>
        <v>47500000</v>
      </c>
      <c r="V22" s="3">
        <f>SUM(V7:V21)</f>
        <v>37500000</v>
      </c>
      <c r="W22" s="3">
        <f t="shared" ref="W22:Z22" si="4">SUM(W7:W21)</f>
        <v>19425906.5</v>
      </c>
      <c r="X22" s="3">
        <f t="shared" si="4"/>
        <v>18000000</v>
      </c>
      <c r="Y22" s="3">
        <f t="shared" si="4"/>
        <v>0</v>
      </c>
      <c r="Z22" s="3">
        <f t="shared" si="4"/>
        <v>0</v>
      </c>
      <c r="AA22" s="3">
        <f>SUM(AA7:AA21)</f>
        <v>0</v>
      </c>
    </row>
    <row r="23" spans="1:27" ht="16.5" thickTop="1" x14ac:dyDescent="0.25">
      <c r="A23" s="23" t="s">
        <v>57</v>
      </c>
      <c r="B23" s="36"/>
      <c r="C23" s="71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70"/>
      <c r="O23" s="70"/>
      <c r="P23" s="70"/>
      <c r="Q23" s="70"/>
      <c r="R23" s="70"/>
      <c r="S23" s="70"/>
      <c r="T23" s="70"/>
      <c r="U23" s="34"/>
      <c r="V23" s="36"/>
      <c r="W23" s="36"/>
      <c r="X23" s="36"/>
      <c r="Y23" s="36"/>
      <c r="Z23" s="36"/>
    </row>
    <row r="24" spans="1:27" ht="15.75" x14ac:dyDescent="0.25">
      <c r="A24" s="24" t="s">
        <v>41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V24" s="70"/>
      <c r="W24" s="70"/>
      <c r="X24" s="70"/>
      <c r="Y24" s="70"/>
      <c r="Z24" s="70"/>
    </row>
    <row r="25" spans="1:27" ht="15.75" x14ac:dyDescent="0.25">
      <c r="A25" s="24" t="s">
        <v>47</v>
      </c>
      <c r="B25" s="23"/>
      <c r="C25" s="2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5" customHeight="1" x14ac:dyDescent="0.25">
      <c r="A26" s="297" t="s">
        <v>12</v>
      </c>
      <c r="B26" s="298"/>
      <c r="C26" s="48">
        <v>2014</v>
      </c>
      <c r="D26" s="308">
        <v>2015</v>
      </c>
      <c r="E26" s="309"/>
      <c r="F26" s="310"/>
      <c r="G26" s="308">
        <v>2016</v>
      </c>
      <c r="H26" s="309"/>
      <c r="I26" s="310"/>
      <c r="J26" s="45">
        <v>2017</v>
      </c>
      <c r="K26" s="311">
        <v>2017</v>
      </c>
      <c r="L26" s="312"/>
      <c r="M26" s="313"/>
      <c r="N26" s="311">
        <v>2018</v>
      </c>
      <c r="O26" s="313"/>
      <c r="P26" s="311">
        <v>2019</v>
      </c>
      <c r="Q26" s="313"/>
      <c r="R26" s="280">
        <v>2020</v>
      </c>
      <c r="S26" s="301">
        <v>2021</v>
      </c>
      <c r="T26" s="301"/>
      <c r="U26" s="43">
        <v>2022</v>
      </c>
      <c r="V26" s="297">
        <v>2022</v>
      </c>
      <c r="W26" s="298"/>
      <c r="X26" s="304">
        <v>2023</v>
      </c>
      <c r="Y26" s="304"/>
      <c r="Z26" s="302" t="s">
        <v>193</v>
      </c>
      <c r="AA26" s="302" t="s">
        <v>181</v>
      </c>
    </row>
    <row r="27" spans="1:27" ht="51" customHeight="1" x14ac:dyDescent="0.25">
      <c r="A27" s="299"/>
      <c r="B27" s="300"/>
      <c r="C27" s="46" t="s">
        <v>8</v>
      </c>
      <c r="D27" s="45" t="s">
        <v>7</v>
      </c>
      <c r="E27" s="45" t="s">
        <v>8</v>
      </c>
      <c r="F27" s="43" t="s">
        <v>11</v>
      </c>
      <c r="G27" s="43" t="s">
        <v>10</v>
      </c>
      <c r="H27" s="45" t="s">
        <v>8</v>
      </c>
      <c r="I27" s="43" t="s">
        <v>11</v>
      </c>
      <c r="J27" s="45" t="s">
        <v>7</v>
      </c>
      <c r="K27" s="45" t="s">
        <v>9</v>
      </c>
      <c r="L27" s="43" t="s">
        <v>11</v>
      </c>
      <c r="M27" s="43" t="s">
        <v>10</v>
      </c>
      <c r="N27" s="43" t="s">
        <v>10</v>
      </c>
      <c r="O27" s="45" t="s">
        <v>9</v>
      </c>
      <c r="P27" s="45" t="s">
        <v>7</v>
      </c>
      <c r="Q27" s="43" t="s">
        <v>8</v>
      </c>
      <c r="R27" s="43" t="s">
        <v>8</v>
      </c>
      <c r="S27" s="44" t="s">
        <v>7</v>
      </c>
      <c r="T27" s="225" t="s">
        <v>8</v>
      </c>
      <c r="U27" s="43" t="s">
        <v>6</v>
      </c>
      <c r="V27" s="44" t="s">
        <v>7</v>
      </c>
      <c r="W27" s="282" t="s">
        <v>8</v>
      </c>
      <c r="X27" s="44" t="s">
        <v>7</v>
      </c>
      <c r="Y27" s="286" t="s">
        <v>194</v>
      </c>
      <c r="Z27" s="303"/>
      <c r="AA27" s="303"/>
    </row>
    <row r="28" spans="1:27" ht="15.75" x14ac:dyDescent="0.25">
      <c r="A28" s="21">
        <v>2001</v>
      </c>
      <c r="B28" s="18" t="s">
        <v>5</v>
      </c>
      <c r="C28" s="65">
        <v>3043248.01</v>
      </c>
      <c r="D28" s="54">
        <v>5000000</v>
      </c>
      <c r="E28" s="54">
        <v>89564</v>
      </c>
      <c r="F28" s="54">
        <f>E28/D28*100</f>
        <v>1.79128</v>
      </c>
      <c r="G28" s="54">
        <v>15000000</v>
      </c>
      <c r="H28" s="54">
        <v>2568361.9700000002</v>
      </c>
      <c r="I28" s="54">
        <f>H28/G28*100</f>
        <v>17.122413133333332</v>
      </c>
      <c r="J28" s="54"/>
      <c r="K28" s="54"/>
      <c r="L28" s="54">
        <f>K28/M28*100</f>
        <v>0</v>
      </c>
      <c r="M28" s="54">
        <v>2664600</v>
      </c>
      <c r="N28" s="54">
        <v>5000000</v>
      </c>
      <c r="O28" s="54">
        <v>4369189.59</v>
      </c>
      <c r="P28" s="54"/>
      <c r="Q28" s="54">
        <v>355190</v>
      </c>
      <c r="R28" s="54"/>
      <c r="S28" s="54">
        <v>10000000</v>
      </c>
      <c r="T28" s="54">
        <v>16365</v>
      </c>
      <c r="U28" s="198">
        <v>1000000</v>
      </c>
      <c r="V28" s="198">
        <v>1000000</v>
      </c>
      <c r="W28" s="198">
        <v>663979.05000000005</v>
      </c>
      <c r="X28" s="266">
        <v>1000000</v>
      </c>
      <c r="Y28" s="198"/>
      <c r="Z28" s="198"/>
      <c r="AA28" s="153"/>
    </row>
    <row r="29" spans="1:27" ht="15.75" x14ac:dyDescent="0.25">
      <c r="A29" s="21">
        <v>2002</v>
      </c>
      <c r="B29" s="18" t="s">
        <v>20</v>
      </c>
      <c r="C29" s="65"/>
      <c r="D29" s="54">
        <v>500000</v>
      </c>
      <c r="E29" s="54"/>
      <c r="F29" s="54">
        <f>E29/D29*100</f>
        <v>0</v>
      </c>
      <c r="G29" s="54">
        <v>1000000</v>
      </c>
      <c r="H29" s="54">
        <v>0</v>
      </c>
      <c r="I29" s="54">
        <f>H29/G29*100</f>
        <v>0</v>
      </c>
      <c r="J29" s="54"/>
      <c r="K29" s="54"/>
      <c r="L29" s="54"/>
      <c r="M29" s="54"/>
      <c r="N29" s="54">
        <v>8500000</v>
      </c>
      <c r="O29" s="54">
        <v>121770</v>
      </c>
      <c r="P29" s="54">
        <v>500000</v>
      </c>
      <c r="Q29" s="54">
        <v>0</v>
      </c>
      <c r="R29" s="54"/>
      <c r="S29" s="54">
        <v>500000</v>
      </c>
      <c r="T29" s="54">
        <v>382381.2</v>
      </c>
      <c r="U29" s="198">
        <v>500000</v>
      </c>
      <c r="V29" s="198">
        <v>500000</v>
      </c>
      <c r="W29" s="198">
        <v>42300</v>
      </c>
      <c r="X29" s="266">
        <v>500000</v>
      </c>
      <c r="Y29" s="198"/>
      <c r="Z29" s="198"/>
      <c r="AA29" s="153"/>
    </row>
    <row r="30" spans="1:27" ht="15.75" x14ac:dyDescent="0.25">
      <c r="A30" s="21">
        <v>2102</v>
      </c>
      <c r="B30" s="14" t="s">
        <v>4</v>
      </c>
      <c r="C30" s="65">
        <v>97335</v>
      </c>
      <c r="D30" s="54">
        <v>1000000</v>
      </c>
      <c r="E30" s="54">
        <v>306025</v>
      </c>
      <c r="F30" s="54">
        <f>E30/D30*100</f>
        <v>30.602499999999999</v>
      </c>
      <c r="G30" s="54">
        <v>1000000</v>
      </c>
      <c r="H30" s="54">
        <v>808695</v>
      </c>
      <c r="I30" s="54">
        <f>H30/G30*100</f>
        <v>80.869500000000002</v>
      </c>
      <c r="J30" s="54"/>
      <c r="K30" s="54">
        <v>1767242</v>
      </c>
      <c r="L30" s="54">
        <f t="shared" ref="L30:L37" si="5">K30/M30*100</f>
        <v>99.957126696832574</v>
      </c>
      <c r="M30" s="54">
        <v>1768000</v>
      </c>
      <c r="N30" s="54">
        <v>4000000</v>
      </c>
      <c r="O30" s="54">
        <v>3714277.63</v>
      </c>
      <c r="P30" s="54">
        <v>1000000</v>
      </c>
      <c r="Q30" s="54">
        <v>68061</v>
      </c>
      <c r="R30" s="54">
        <v>454391</v>
      </c>
      <c r="S30" s="54">
        <v>2000000</v>
      </c>
      <c r="T30" s="54">
        <v>2170596</v>
      </c>
      <c r="U30" s="198">
        <v>1000000</v>
      </c>
      <c r="V30" s="198">
        <v>1000000</v>
      </c>
      <c r="W30" s="198">
        <v>80500</v>
      </c>
      <c r="X30" s="266">
        <v>1000000</v>
      </c>
      <c r="Y30" s="198"/>
      <c r="Z30" s="198"/>
      <c r="AA30" s="153"/>
    </row>
    <row r="31" spans="1:27" ht="15.75" x14ac:dyDescent="0.25">
      <c r="A31" s="21">
        <v>2103</v>
      </c>
      <c r="B31" s="14" t="s">
        <v>3</v>
      </c>
      <c r="C31" s="65">
        <v>557578.06000000006</v>
      </c>
      <c r="D31" s="54">
        <v>1000000</v>
      </c>
      <c r="E31" s="54">
        <v>68950</v>
      </c>
      <c r="F31" s="54">
        <f>E31/D31*100</f>
        <v>6.8949999999999996</v>
      </c>
      <c r="G31" s="54">
        <v>6500000</v>
      </c>
      <c r="H31" s="54">
        <v>6255384.5999999996</v>
      </c>
      <c r="I31" s="54">
        <f>H31/G31*100</f>
        <v>96.236686153846151</v>
      </c>
      <c r="J31" s="54"/>
      <c r="K31" s="54">
        <v>1664668</v>
      </c>
      <c r="L31" s="54">
        <f t="shared" si="5"/>
        <v>100</v>
      </c>
      <c r="M31" s="54">
        <v>1664668</v>
      </c>
      <c r="N31" s="54">
        <v>500000</v>
      </c>
      <c r="O31" s="54">
        <v>3900</v>
      </c>
      <c r="P31" s="54">
        <v>200000</v>
      </c>
      <c r="Q31" s="54">
        <v>1526519</v>
      </c>
      <c r="R31" s="54"/>
      <c r="S31" s="54">
        <v>200000</v>
      </c>
      <c r="T31" s="54">
        <v>304590</v>
      </c>
      <c r="U31" s="198">
        <v>8000000</v>
      </c>
      <c r="V31" s="198">
        <v>8000000</v>
      </c>
      <c r="W31" s="198">
        <v>292500</v>
      </c>
      <c r="X31" s="266">
        <v>5000000</v>
      </c>
      <c r="Y31" s="198"/>
      <c r="Z31" s="198"/>
      <c r="AA31" s="153"/>
    </row>
    <row r="32" spans="1:27" ht="15.75" x14ac:dyDescent="0.25">
      <c r="A32" s="21">
        <v>2104</v>
      </c>
      <c r="B32" s="14" t="s">
        <v>27</v>
      </c>
      <c r="C32" s="65">
        <v>437377.84</v>
      </c>
      <c r="D32" s="54">
        <v>25000000</v>
      </c>
      <c r="E32" s="54"/>
      <c r="F32" s="54">
        <f>E32/D32*100</f>
        <v>0</v>
      </c>
      <c r="G32" s="54">
        <v>10480000</v>
      </c>
      <c r="H32" s="54">
        <v>8656864.4900000002</v>
      </c>
      <c r="I32" s="54">
        <f>H32/G32*100</f>
        <v>82.603668797709929</v>
      </c>
      <c r="J32" s="54">
        <v>20000000</v>
      </c>
      <c r="K32" s="54">
        <v>1220321</v>
      </c>
      <c r="L32" s="54">
        <f t="shared" si="5"/>
        <v>6.1016050000000002</v>
      </c>
      <c r="M32" s="54">
        <v>20000000</v>
      </c>
      <c r="N32" s="54">
        <v>2000000</v>
      </c>
      <c r="O32" s="54">
        <f>[1]MonthlyExpenditure.rpt!$M$50</f>
        <v>70000</v>
      </c>
      <c r="P32" s="54">
        <v>1000000</v>
      </c>
      <c r="Q32" s="54">
        <v>4283234</v>
      </c>
      <c r="R32" s="54">
        <v>6147812.3499999996</v>
      </c>
      <c r="S32" s="54">
        <v>25000000</v>
      </c>
      <c r="T32" s="54">
        <v>14352724.039999999</v>
      </c>
      <c r="U32" s="198">
        <v>5000000</v>
      </c>
      <c r="V32" s="54">
        <v>5000000</v>
      </c>
      <c r="W32" s="198">
        <v>3551299.94</v>
      </c>
      <c r="X32" s="125">
        <v>5000000</v>
      </c>
      <c r="Y32" s="198"/>
      <c r="Z32" s="198"/>
      <c r="AA32" s="153"/>
    </row>
    <row r="33" spans="1:27" ht="15.75" x14ac:dyDescent="0.25">
      <c r="A33" s="21">
        <v>2105</v>
      </c>
      <c r="B33" s="14" t="s">
        <v>33</v>
      </c>
      <c r="C33" s="21"/>
      <c r="D33" s="54"/>
      <c r="E33" s="54"/>
      <c r="F33" s="54"/>
      <c r="G33" s="54"/>
      <c r="H33" s="54"/>
      <c r="I33" s="54"/>
      <c r="J33" s="54">
        <v>10000000</v>
      </c>
      <c r="K33" s="41">
        <v>9310939</v>
      </c>
      <c r="L33" s="54">
        <f t="shared" si="5"/>
        <v>91.535537128171924</v>
      </c>
      <c r="M33" s="54">
        <v>10171939</v>
      </c>
      <c r="N33" s="54">
        <v>500000</v>
      </c>
      <c r="O33" s="54"/>
      <c r="P33" s="54"/>
      <c r="Q33" s="54">
        <v>0</v>
      </c>
      <c r="R33" s="54"/>
      <c r="S33" s="54">
        <v>2000000</v>
      </c>
      <c r="T33" s="54">
        <v>0</v>
      </c>
      <c r="U33" s="198">
        <v>0</v>
      </c>
      <c r="V33" s="54"/>
      <c r="W33" s="198"/>
      <c r="X33" s="125"/>
      <c r="Y33" s="198"/>
      <c r="Z33" s="54"/>
      <c r="AA33" s="153"/>
    </row>
    <row r="34" spans="1:27" ht="15.75" x14ac:dyDescent="0.25">
      <c r="A34" s="12">
        <v>2106</v>
      </c>
      <c r="B34" s="8" t="s">
        <v>2</v>
      </c>
      <c r="C34" s="8"/>
      <c r="D34" s="8"/>
      <c r="E34" s="8"/>
      <c r="F34" s="8"/>
      <c r="G34" s="8"/>
      <c r="H34" s="8"/>
      <c r="I34" s="8"/>
      <c r="J34" s="8"/>
      <c r="K34" s="8"/>
      <c r="L34" s="54"/>
      <c r="M34" s="8"/>
      <c r="N34" s="8"/>
      <c r="O34" s="8"/>
      <c r="P34" s="67">
        <v>0</v>
      </c>
      <c r="Q34" s="67">
        <v>0</v>
      </c>
      <c r="R34" s="8"/>
      <c r="S34" s="67">
        <v>1000000</v>
      </c>
      <c r="T34" s="54">
        <v>20000</v>
      </c>
      <c r="U34" s="198">
        <v>1000000</v>
      </c>
      <c r="V34" s="198">
        <v>1000000</v>
      </c>
      <c r="W34" s="198">
        <v>300000</v>
      </c>
      <c r="X34" s="125">
        <v>1000000</v>
      </c>
      <c r="Y34" s="198"/>
      <c r="Z34" s="198"/>
      <c r="AA34" s="153"/>
    </row>
    <row r="35" spans="1:27" ht="15.75" x14ac:dyDescent="0.25">
      <c r="A35" s="21" t="s">
        <v>16</v>
      </c>
      <c r="B35" s="14" t="s">
        <v>15</v>
      </c>
      <c r="C35" s="65">
        <v>24865814.789999999</v>
      </c>
      <c r="D35" s="54">
        <v>31000000</v>
      </c>
      <c r="E35" s="54">
        <v>8533051</v>
      </c>
      <c r="F35" s="54">
        <f>E35/D35*100</f>
        <v>27.525970967741937</v>
      </c>
      <c r="G35" s="54">
        <v>7000000</v>
      </c>
      <c r="H35" s="54">
        <v>6203442.5</v>
      </c>
      <c r="I35" s="54">
        <f>H35/G35*100</f>
        <v>88.620607142857139</v>
      </c>
      <c r="J35" s="54">
        <v>15000000</v>
      </c>
      <c r="K35" s="41">
        <v>24682012</v>
      </c>
      <c r="L35" s="54">
        <f t="shared" si="5"/>
        <v>92.356842993771409</v>
      </c>
      <c r="M35" s="54">
        <v>26724616.390000001</v>
      </c>
      <c r="N35" s="54">
        <v>51500000</v>
      </c>
      <c r="O35" s="54">
        <v>51240700.460000001</v>
      </c>
      <c r="P35" s="54">
        <v>35000000</v>
      </c>
      <c r="Q35" s="54">
        <v>53033405</v>
      </c>
      <c r="R35" s="54">
        <v>21219130.280000001</v>
      </c>
      <c r="S35" s="54">
        <v>50000000</v>
      </c>
      <c r="T35" s="54">
        <v>8368305.3200000003</v>
      </c>
      <c r="U35" s="198">
        <v>50000000</v>
      </c>
      <c r="V35" s="198">
        <v>50000000</v>
      </c>
      <c r="W35" s="198">
        <v>15647248.460000001</v>
      </c>
      <c r="X35" s="125">
        <v>30000000</v>
      </c>
      <c r="Y35" s="198"/>
      <c r="Z35" s="198"/>
      <c r="AA35" s="153"/>
    </row>
    <row r="36" spans="1:27" ht="15.75" x14ac:dyDescent="0.25">
      <c r="A36" s="13" t="s">
        <v>46</v>
      </c>
      <c r="B36" s="69" t="s">
        <v>45</v>
      </c>
      <c r="C36" s="13"/>
      <c r="D36" s="41"/>
      <c r="E36" s="41"/>
      <c r="F36" s="54"/>
      <c r="G36" s="41">
        <v>56000000</v>
      </c>
      <c r="H36" s="41">
        <v>55809462.420000002</v>
      </c>
      <c r="I36" s="54">
        <f>H36/G36*100</f>
        <v>99.659754321428579</v>
      </c>
      <c r="J36" s="41">
        <v>60000000</v>
      </c>
      <c r="K36" s="8"/>
      <c r="L36" s="54">
        <f t="shared" si="5"/>
        <v>0</v>
      </c>
      <c r="M36" s="41">
        <v>35097001</v>
      </c>
      <c r="N36" s="41">
        <v>13500000</v>
      </c>
      <c r="O36" s="41">
        <v>1441130</v>
      </c>
      <c r="P36" s="41">
        <v>0</v>
      </c>
      <c r="Q36" s="54">
        <v>0</v>
      </c>
      <c r="R36" s="41"/>
      <c r="S36" s="41">
        <v>1500000</v>
      </c>
      <c r="T36" s="54">
        <v>0</v>
      </c>
      <c r="U36" s="198">
        <v>5000000</v>
      </c>
      <c r="V36" s="198">
        <v>5000000</v>
      </c>
      <c r="W36" s="198">
        <v>0</v>
      </c>
      <c r="X36" s="267">
        <v>1000000</v>
      </c>
      <c r="Y36" s="227"/>
      <c r="Z36" s="227"/>
      <c r="AA36" s="153"/>
    </row>
    <row r="37" spans="1:27" ht="16.5" thickBot="1" x14ac:dyDescent="0.3">
      <c r="A37" s="13" t="s">
        <v>44</v>
      </c>
      <c r="B37" s="14" t="s">
        <v>43</v>
      </c>
      <c r="C37" s="13"/>
      <c r="D37" s="41"/>
      <c r="E37" s="41"/>
      <c r="F37" s="54"/>
      <c r="G37" s="41"/>
      <c r="H37" s="41"/>
      <c r="I37" s="54"/>
      <c r="J37" s="41">
        <v>10000000</v>
      </c>
      <c r="K37" s="3">
        <v>1025450</v>
      </c>
      <c r="L37" s="54">
        <f t="shared" si="5"/>
        <v>51.272500000000001</v>
      </c>
      <c r="M37" s="41">
        <v>2000000</v>
      </c>
      <c r="N37" s="41">
        <v>10000000</v>
      </c>
      <c r="O37" s="41">
        <v>1527356.52</v>
      </c>
      <c r="P37" s="41">
        <v>20000000</v>
      </c>
      <c r="Q37" s="41">
        <v>12000</v>
      </c>
      <c r="R37" s="41"/>
      <c r="S37" s="41">
        <v>5000000</v>
      </c>
      <c r="T37" s="54">
        <v>86025</v>
      </c>
      <c r="U37" s="198">
        <v>20000000</v>
      </c>
      <c r="V37" s="198">
        <v>5000000</v>
      </c>
      <c r="W37" s="198">
        <v>11500</v>
      </c>
      <c r="X37" s="267">
        <v>1000000</v>
      </c>
      <c r="Y37" s="227"/>
      <c r="Z37" s="227"/>
      <c r="AA37" s="153"/>
    </row>
    <row r="38" spans="1:27" ht="16.5" thickTop="1" x14ac:dyDescent="0.25">
      <c r="A38" s="13" t="s">
        <v>42</v>
      </c>
      <c r="B38" s="14" t="s">
        <v>15</v>
      </c>
      <c r="C38" s="13"/>
      <c r="D38" s="41"/>
      <c r="E38" s="41"/>
      <c r="F38" s="54"/>
      <c r="G38" s="41"/>
      <c r="H38" s="41"/>
      <c r="I38" s="54"/>
      <c r="J38" s="41"/>
      <c r="K38" s="68"/>
      <c r="L38" s="54"/>
      <c r="M38" s="41"/>
      <c r="N38" s="41">
        <v>3400000</v>
      </c>
      <c r="O38" s="41">
        <v>2023171.92</v>
      </c>
      <c r="P38" s="41">
        <v>0</v>
      </c>
      <c r="Q38" s="41">
        <v>53086669</v>
      </c>
      <c r="R38" s="41">
        <v>120176859.70999999</v>
      </c>
      <c r="S38" s="41"/>
      <c r="T38" s="54">
        <v>23163338.260000002</v>
      </c>
      <c r="U38" s="198"/>
      <c r="V38" s="41"/>
      <c r="W38" s="198">
        <v>31328627.800000001</v>
      </c>
      <c r="X38" s="267"/>
      <c r="Y38" s="227"/>
      <c r="Z38" s="41"/>
      <c r="AA38" s="153"/>
    </row>
    <row r="39" spans="1:27" ht="16.5" thickBot="1" x14ac:dyDescent="0.3">
      <c r="A39" s="6" t="s">
        <v>0</v>
      </c>
      <c r="B39" s="6"/>
      <c r="C39" s="3">
        <f>SUM(C28:C36)</f>
        <v>29001353.699999999</v>
      </c>
      <c r="D39" s="3">
        <f>SUM(D28:D36)</f>
        <v>63500000</v>
      </c>
      <c r="E39" s="3">
        <f>SUM(E28:E36)</f>
        <v>8997590</v>
      </c>
      <c r="F39" s="64">
        <f>E39/D39*100</f>
        <v>14.169433070866141</v>
      </c>
      <c r="G39" s="3">
        <f>SUM(G28:G36)</f>
        <v>96980000</v>
      </c>
      <c r="H39" s="3">
        <f>SUM(H28:H36)</f>
        <v>80302210.980000004</v>
      </c>
      <c r="I39" s="64">
        <f>H39/G39*100</f>
        <v>82.802857269540127</v>
      </c>
      <c r="J39" s="3">
        <f>SUM(J28:J37)</f>
        <v>115000000</v>
      </c>
      <c r="K39" s="3">
        <f>SUM(K28:K37)</f>
        <v>39670632</v>
      </c>
      <c r="L39" s="54">
        <f>K39/M39*100</f>
        <v>39.634634085363238</v>
      </c>
      <c r="M39" s="3">
        <f>SUM(M28:M37)</f>
        <v>100090824.39</v>
      </c>
      <c r="N39" s="3">
        <f t="shared" ref="N39:Z39" si="6">SUM(N28:N38)</f>
        <v>98900000</v>
      </c>
      <c r="O39" s="3">
        <f t="shared" si="6"/>
        <v>64511496.120000005</v>
      </c>
      <c r="P39" s="3">
        <f t="shared" si="6"/>
        <v>57700000</v>
      </c>
      <c r="Q39" s="3">
        <f t="shared" si="6"/>
        <v>112365078</v>
      </c>
      <c r="R39" s="3">
        <f t="shared" si="6"/>
        <v>147998193.34</v>
      </c>
      <c r="S39" s="3">
        <f t="shared" si="6"/>
        <v>97200000</v>
      </c>
      <c r="T39" s="3">
        <f t="shared" si="6"/>
        <v>48864324.82</v>
      </c>
      <c r="U39" s="3">
        <f t="shared" si="6"/>
        <v>91500000</v>
      </c>
      <c r="V39" s="3">
        <f t="shared" si="6"/>
        <v>76500000</v>
      </c>
      <c r="W39" s="3">
        <f t="shared" si="6"/>
        <v>51917955.25</v>
      </c>
      <c r="X39" s="3">
        <f t="shared" si="6"/>
        <v>45500000</v>
      </c>
      <c r="Y39" s="3">
        <f t="shared" si="6"/>
        <v>0</v>
      </c>
      <c r="Z39" s="3">
        <f t="shared" si="6"/>
        <v>0</v>
      </c>
      <c r="AA39" s="3">
        <f>SUM(AA28:AA38)</f>
        <v>0</v>
      </c>
    </row>
    <row r="40" spans="1:27" ht="15.75" thickTop="1" x14ac:dyDescent="0.25">
      <c r="A40" s="292" t="s">
        <v>57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x14ac:dyDescent="0.25">
      <c r="A41" s="24" t="s">
        <v>41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7" ht="15.75" x14ac:dyDescent="0.25">
      <c r="A42" s="24" t="s">
        <v>40</v>
      </c>
      <c r="B42" s="23"/>
      <c r="C42" s="2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7" ht="15" customHeight="1" x14ac:dyDescent="0.25">
      <c r="A43" s="297" t="s">
        <v>12</v>
      </c>
      <c r="B43" s="298"/>
      <c r="C43" s="48">
        <v>2014</v>
      </c>
      <c r="D43" s="308">
        <v>2015</v>
      </c>
      <c r="E43" s="309"/>
      <c r="F43" s="310"/>
      <c r="G43" s="308">
        <v>2016</v>
      </c>
      <c r="H43" s="309"/>
      <c r="I43" s="310"/>
      <c r="J43" s="45">
        <v>2017</v>
      </c>
      <c r="K43" s="311">
        <v>2017</v>
      </c>
      <c r="L43" s="312"/>
      <c r="M43" s="313"/>
      <c r="N43" s="311">
        <v>2018</v>
      </c>
      <c r="O43" s="313"/>
      <c r="P43" s="311">
        <v>2019</v>
      </c>
      <c r="Q43" s="313"/>
      <c r="R43" s="280">
        <v>2020</v>
      </c>
      <c r="S43" s="301">
        <v>2021</v>
      </c>
      <c r="T43" s="301"/>
      <c r="U43" s="43">
        <v>2022</v>
      </c>
      <c r="V43" s="297">
        <v>2022</v>
      </c>
      <c r="W43" s="298"/>
      <c r="X43" s="304">
        <v>2023</v>
      </c>
      <c r="Y43" s="304"/>
      <c r="Z43" s="302" t="s">
        <v>193</v>
      </c>
      <c r="AA43" s="302" t="s">
        <v>181</v>
      </c>
    </row>
    <row r="44" spans="1:27" ht="50.25" customHeight="1" x14ac:dyDescent="0.25">
      <c r="A44" s="299"/>
      <c r="B44" s="300"/>
      <c r="C44" s="46" t="s">
        <v>8</v>
      </c>
      <c r="D44" s="45" t="s">
        <v>7</v>
      </c>
      <c r="E44" s="45" t="s">
        <v>8</v>
      </c>
      <c r="F44" s="43" t="s">
        <v>11</v>
      </c>
      <c r="G44" s="43" t="s">
        <v>10</v>
      </c>
      <c r="H44" s="45" t="s">
        <v>8</v>
      </c>
      <c r="I44" s="43" t="s">
        <v>11</v>
      </c>
      <c r="J44" s="45" t="s">
        <v>7</v>
      </c>
      <c r="K44" s="45" t="s">
        <v>9</v>
      </c>
      <c r="L44" s="43" t="s">
        <v>11</v>
      </c>
      <c r="M44" s="43" t="s">
        <v>10</v>
      </c>
      <c r="N44" s="43" t="s">
        <v>10</v>
      </c>
      <c r="O44" s="45" t="s">
        <v>9</v>
      </c>
      <c r="P44" s="45" t="s">
        <v>7</v>
      </c>
      <c r="Q44" s="43" t="s">
        <v>8</v>
      </c>
      <c r="R44" s="43" t="s">
        <v>8</v>
      </c>
      <c r="S44" s="44" t="s">
        <v>7</v>
      </c>
      <c r="T44" s="225" t="s">
        <v>8</v>
      </c>
      <c r="U44" s="43" t="s">
        <v>6</v>
      </c>
      <c r="V44" s="44" t="s">
        <v>7</v>
      </c>
      <c r="W44" s="282" t="s">
        <v>8</v>
      </c>
      <c r="X44" s="44" t="s">
        <v>7</v>
      </c>
      <c r="Y44" s="286" t="s">
        <v>194</v>
      </c>
      <c r="Z44" s="303"/>
      <c r="AA44" s="303"/>
    </row>
    <row r="45" spans="1:27" ht="15.75" x14ac:dyDescent="0.25">
      <c r="A45" s="21">
        <v>2001</v>
      </c>
      <c r="B45" s="14" t="s">
        <v>5</v>
      </c>
      <c r="C45" s="65">
        <v>648447</v>
      </c>
      <c r="D45" s="54">
        <v>7000000</v>
      </c>
      <c r="E45" s="54">
        <v>6061796</v>
      </c>
      <c r="F45" s="54">
        <f>E45/D45*100</f>
        <v>86.597085714285711</v>
      </c>
      <c r="G45" s="54">
        <v>2400000</v>
      </c>
      <c r="H45" s="54">
        <v>2360594.8199999998</v>
      </c>
      <c r="I45" s="54">
        <f>H45/G45*100</f>
        <v>98.358117499999992</v>
      </c>
      <c r="J45" s="54">
        <v>2000000</v>
      </c>
      <c r="K45" s="54">
        <v>7183392</v>
      </c>
      <c r="L45" s="54">
        <f t="shared" ref="L45:L59" si="7">K45/M45*100</f>
        <v>81.302240743136394</v>
      </c>
      <c r="M45" s="54">
        <v>8835417</v>
      </c>
      <c r="N45" s="54">
        <v>6000000</v>
      </c>
      <c r="O45" s="54">
        <v>5721748.4000000004</v>
      </c>
      <c r="P45" s="198">
        <v>0</v>
      </c>
      <c r="Q45" s="198">
        <v>16859793</v>
      </c>
      <c r="R45" s="198">
        <v>28503723.350000001</v>
      </c>
      <c r="S45" s="198">
        <v>10000000</v>
      </c>
      <c r="T45" s="198">
        <v>5026363</v>
      </c>
      <c r="U45" s="198">
        <v>10000000</v>
      </c>
      <c r="V45" s="198">
        <v>10000000</v>
      </c>
      <c r="W45" s="198">
        <v>3819697.75</v>
      </c>
      <c r="X45" s="125">
        <v>5000000</v>
      </c>
      <c r="Y45" s="198"/>
      <c r="Z45" s="198"/>
      <c r="AA45" s="153"/>
    </row>
    <row r="46" spans="1:27" ht="15.75" x14ac:dyDescent="0.25">
      <c r="A46" s="21">
        <v>2002</v>
      </c>
      <c r="B46" s="14" t="s">
        <v>20</v>
      </c>
      <c r="C46" s="65"/>
      <c r="D46" s="54"/>
      <c r="E46" s="54"/>
      <c r="F46" s="54"/>
      <c r="G46" s="54">
        <v>750000</v>
      </c>
      <c r="H46" s="54">
        <v>399296.9</v>
      </c>
      <c r="I46" s="54">
        <f>H46/G46*100</f>
        <v>53.239586666666675</v>
      </c>
      <c r="J46" s="54">
        <v>1000000</v>
      </c>
      <c r="K46" s="54">
        <v>180290</v>
      </c>
      <c r="L46" s="54">
        <f t="shared" si="7"/>
        <v>18.029</v>
      </c>
      <c r="M46" s="54">
        <v>1000000</v>
      </c>
      <c r="N46" s="54">
        <v>800000</v>
      </c>
      <c r="O46" s="54">
        <v>615966.68000000005</v>
      </c>
      <c r="P46" s="198">
        <v>500000</v>
      </c>
      <c r="Q46" s="198">
        <v>5661689</v>
      </c>
      <c r="R46" s="198"/>
      <c r="S46" s="198">
        <v>1000000</v>
      </c>
      <c r="T46" s="198">
        <v>60000</v>
      </c>
      <c r="U46" s="198">
        <v>2500000</v>
      </c>
      <c r="V46" s="198">
        <v>1000000</v>
      </c>
      <c r="W46" s="198">
        <v>214813.82</v>
      </c>
      <c r="X46" s="125">
        <v>1000000</v>
      </c>
      <c r="Y46" s="198"/>
      <c r="Z46" s="198"/>
      <c r="AA46" s="153"/>
    </row>
    <row r="47" spans="1:27" ht="15.75" x14ac:dyDescent="0.25">
      <c r="A47" s="21">
        <v>2003</v>
      </c>
      <c r="B47" s="14" t="s">
        <v>19</v>
      </c>
      <c r="C47" s="65">
        <v>1793141</v>
      </c>
      <c r="D47" s="54">
        <v>2350000</v>
      </c>
      <c r="E47" s="54">
        <v>1506153</v>
      </c>
      <c r="F47" s="54">
        <f>E47/D47*100</f>
        <v>64.091617021276591</v>
      </c>
      <c r="G47" s="54">
        <v>1520000</v>
      </c>
      <c r="H47" s="54">
        <v>1517298.53</v>
      </c>
      <c r="I47" s="54">
        <f>H47/G47*100</f>
        <v>99.822271710526323</v>
      </c>
      <c r="J47" s="54">
        <v>2000000</v>
      </c>
      <c r="K47" s="54"/>
      <c r="L47" s="54">
        <f t="shared" si="7"/>
        <v>0</v>
      </c>
      <c r="M47" s="54">
        <v>2000000</v>
      </c>
      <c r="N47" s="54"/>
      <c r="O47" s="54"/>
      <c r="P47" s="198">
        <v>0</v>
      </c>
      <c r="Q47" s="198">
        <v>0</v>
      </c>
      <c r="R47" s="198"/>
      <c r="S47" s="198">
        <v>1000000</v>
      </c>
      <c r="T47" s="198">
        <v>451870</v>
      </c>
      <c r="U47" s="198">
        <v>2000000</v>
      </c>
      <c r="V47" s="198">
        <v>1000000</v>
      </c>
      <c r="W47" s="198">
        <v>494000</v>
      </c>
      <c r="X47" s="125">
        <v>1000000</v>
      </c>
      <c r="Y47" s="198"/>
      <c r="Z47" s="198"/>
      <c r="AA47" s="153"/>
    </row>
    <row r="48" spans="1:27" ht="15.75" hidden="1" x14ac:dyDescent="0.25">
      <c r="A48" s="100" t="s">
        <v>39</v>
      </c>
      <c r="B48" s="66" t="s">
        <v>38</v>
      </c>
      <c r="C48" s="57"/>
      <c r="D48" s="57"/>
      <c r="E48" s="57"/>
      <c r="F48" s="52"/>
      <c r="G48" s="54">
        <v>220000000</v>
      </c>
      <c r="H48" s="54">
        <v>213378174.19</v>
      </c>
      <c r="I48" s="54">
        <f>H48/G48*100</f>
        <v>96.990079177272719</v>
      </c>
      <c r="J48" s="54">
        <v>247500000</v>
      </c>
      <c r="K48" s="57">
        <v>278786106</v>
      </c>
      <c r="L48" s="54">
        <f t="shared" si="7"/>
        <v>99.744581753130589</v>
      </c>
      <c r="M48" s="54">
        <v>279500000</v>
      </c>
      <c r="N48" s="56"/>
      <c r="O48" s="56"/>
      <c r="P48" s="198">
        <v>275000000</v>
      </c>
      <c r="Q48" s="198">
        <v>80445750</v>
      </c>
      <c r="R48" s="198">
        <v>72372183.099999994</v>
      </c>
      <c r="S48" s="198">
        <v>200000000</v>
      </c>
      <c r="T48" s="198">
        <v>140942843.47999999</v>
      </c>
      <c r="U48" s="198">
        <v>100000000</v>
      </c>
      <c r="V48" s="245">
        <v>200000000</v>
      </c>
      <c r="W48" s="245"/>
      <c r="X48" s="125">
        <v>0</v>
      </c>
      <c r="Y48" s="245"/>
      <c r="Z48" s="245"/>
      <c r="AA48" s="153"/>
    </row>
    <row r="49" spans="1:27" ht="15.75" x14ac:dyDescent="0.25">
      <c r="A49" s="100" t="s">
        <v>161</v>
      </c>
      <c r="B49" s="183" t="s">
        <v>162</v>
      </c>
      <c r="C49" s="57"/>
      <c r="D49" s="57"/>
      <c r="E49" s="57"/>
      <c r="F49" s="52"/>
      <c r="G49" s="54"/>
      <c r="H49" s="54"/>
      <c r="I49" s="54"/>
      <c r="J49" s="54"/>
      <c r="K49" s="57"/>
      <c r="L49" s="54"/>
      <c r="M49" s="54"/>
      <c r="N49" s="56"/>
      <c r="O49" s="56"/>
      <c r="P49" s="198">
        <v>130000000</v>
      </c>
      <c r="Q49" s="198">
        <v>40363246</v>
      </c>
      <c r="R49" s="198">
        <v>22122640</v>
      </c>
      <c r="S49" s="198">
        <v>100000000</v>
      </c>
      <c r="T49" s="198">
        <v>32729245.719999999</v>
      </c>
      <c r="U49" s="198">
        <v>100000000</v>
      </c>
      <c r="V49" s="198">
        <v>100000000</v>
      </c>
      <c r="W49" s="198">
        <v>80539506.109999999</v>
      </c>
      <c r="X49" s="125">
        <v>100000000</v>
      </c>
      <c r="Y49" s="198"/>
      <c r="Z49" s="198"/>
      <c r="AA49" s="153"/>
    </row>
    <row r="50" spans="1:27" ht="15.75" x14ac:dyDescent="0.25">
      <c r="A50" s="100" t="s">
        <v>170</v>
      </c>
      <c r="B50" s="183" t="s">
        <v>163</v>
      </c>
      <c r="C50" s="57"/>
      <c r="D50" s="57"/>
      <c r="E50" s="57"/>
      <c r="F50" s="52"/>
      <c r="G50" s="54"/>
      <c r="H50" s="54"/>
      <c r="I50" s="54"/>
      <c r="J50" s="54"/>
      <c r="K50" s="57"/>
      <c r="L50" s="54"/>
      <c r="M50" s="54"/>
      <c r="N50" s="56"/>
      <c r="O50" s="56"/>
      <c r="P50" s="198">
        <v>50000000</v>
      </c>
      <c r="Q50" s="198">
        <v>31609518</v>
      </c>
      <c r="R50" s="198">
        <v>1499190</v>
      </c>
      <c r="S50" s="198">
        <v>50000000</v>
      </c>
      <c r="T50" s="198">
        <v>16614920.48</v>
      </c>
      <c r="U50" s="198">
        <v>50000000</v>
      </c>
      <c r="V50" s="198">
        <v>25000000</v>
      </c>
      <c r="W50" s="198">
        <v>14423677.77</v>
      </c>
      <c r="X50" s="125">
        <v>20000000</v>
      </c>
      <c r="Y50" s="198"/>
      <c r="Z50" s="198"/>
      <c r="AA50" s="153"/>
    </row>
    <row r="51" spans="1:27" ht="15.75" x14ac:dyDescent="0.25">
      <c r="A51" s="100" t="s">
        <v>171</v>
      </c>
      <c r="B51" s="183" t="s">
        <v>164</v>
      </c>
      <c r="C51" s="57"/>
      <c r="D51" s="57"/>
      <c r="E51" s="57"/>
      <c r="F51" s="52"/>
      <c r="G51" s="54"/>
      <c r="H51" s="54"/>
      <c r="I51" s="54"/>
      <c r="J51" s="54"/>
      <c r="K51" s="57"/>
      <c r="L51" s="54"/>
      <c r="M51" s="54"/>
      <c r="N51" s="56"/>
      <c r="O51" s="56"/>
      <c r="P51" s="198">
        <v>50000000</v>
      </c>
      <c r="Q51" s="198">
        <v>43664851</v>
      </c>
      <c r="R51" s="198">
        <v>28676751</v>
      </c>
      <c r="S51" s="198">
        <v>50000000</v>
      </c>
      <c r="T51" s="198">
        <v>46481790.43</v>
      </c>
      <c r="U51" s="198">
        <v>50000000</v>
      </c>
      <c r="V51" s="198">
        <v>50000000</v>
      </c>
      <c r="W51" s="198">
        <v>35023810.640000001</v>
      </c>
      <c r="X51" s="125">
        <v>20000000</v>
      </c>
      <c r="Y51" s="198"/>
      <c r="Z51" s="198"/>
      <c r="AA51" s="153"/>
    </row>
    <row r="52" spans="1:27" ht="15.75" x14ac:dyDescent="0.25">
      <c r="A52" s="100" t="s">
        <v>172</v>
      </c>
      <c r="B52" s="183" t="s">
        <v>165</v>
      </c>
      <c r="C52" s="57"/>
      <c r="D52" s="57"/>
      <c r="E52" s="57"/>
      <c r="F52" s="52"/>
      <c r="G52" s="54"/>
      <c r="H52" s="54"/>
      <c r="I52" s="54"/>
      <c r="J52" s="54"/>
      <c r="K52" s="57"/>
      <c r="L52" s="54"/>
      <c r="M52" s="54"/>
      <c r="N52" s="56"/>
      <c r="O52" s="56"/>
      <c r="P52" s="198">
        <v>50000000</v>
      </c>
      <c r="Q52" s="198">
        <v>14422486</v>
      </c>
      <c r="R52" s="198">
        <v>18891924</v>
      </c>
      <c r="S52" s="198">
        <v>50000000</v>
      </c>
      <c r="T52" s="198">
        <v>38039287.409999996</v>
      </c>
      <c r="U52" s="198">
        <v>50000000</v>
      </c>
      <c r="V52" s="198">
        <v>50000000</v>
      </c>
      <c r="W52" s="198">
        <v>49158254.619999997</v>
      </c>
      <c r="X52" s="125">
        <v>20000000</v>
      </c>
      <c r="Y52" s="198"/>
      <c r="Z52" s="198"/>
      <c r="AA52" s="153"/>
    </row>
    <row r="53" spans="1:27" ht="15.75" x14ac:dyDescent="0.25">
      <c r="A53" s="100" t="s">
        <v>173</v>
      </c>
      <c r="B53" s="183" t="s">
        <v>166</v>
      </c>
      <c r="C53" s="57"/>
      <c r="D53" s="57"/>
      <c r="E53" s="57"/>
      <c r="F53" s="52"/>
      <c r="G53" s="54"/>
      <c r="H53" s="54"/>
      <c r="I53" s="54"/>
      <c r="J53" s="54"/>
      <c r="K53" s="57"/>
      <c r="L53" s="54"/>
      <c r="M53" s="54"/>
      <c r="N53" s="56"/>
      <c r="O53" s="56"/>
      <c r="P53" s="198">
        <v>1000000</v>
      </c>
      <c r="Q53" s="198">
        <v>0</v>
      </c>
      <c r="R53" s="198">
        <v>491250</v>
      </c>
      <c r="S53" s="198">
        <v>10000000</v>
      </c>
      <c r="T53" s="198">
        <v>50000</v>
      </c>
      <c r="U53" s="198">
        <v>50000000</v>
      </c>
      <c r="V53" s="198">
        <v>10000000</v>
      </c>
      <c r="W53" s="198">
        <v>0</v>
      </c>
      <c r="X53" s="125">
        <v>5000000</v>
      </c>
      <c r="Y53" s="198"/>
      <c r="Z53" s="198"/>
      <c r="AA53" s="153"/>
    </row>
    <row r="54" spans="1:27" ht="15.75" x14ac:dyDescent="0.25">
      <c r="A54" s="100" t="s">
        <v>174</v>
      </c>
      <c r="B54" s="183" t="s">
        <v>167</v>
      </c>
      <c r="C54" s="57"/>
      <c r="D54" s="57"/>
      <c r="E54" s="57"/>
      <c r="F54" s="52"/>
      <c r="G54" s="54"/>
      <c r="H54" s="54"/>
      <c r="I54" s="54"/>
      <c r="J54" s="54"/>
      <c r="K54" s="57"/>
      <c r="L54" s="54"/>
      <c r="M54" s="54"/>
      <c r="N54" s="56"/>
      <c r="O54" s="56"/>
      <c r="P54" s="198">
        <v>63000000</v>
      </c>
      <c r="Q54" s="198">
        <v>56916453</v>
      </c>
      <c r="R54" s="198">
        <v>16199347</v>
      </c>
      <c r="S54" s="198">
        <v>40000000</v>
      </c>
      <c r="T54" s="198">
        <v>26056279.859999999</v>
      </c>
      <c r="U54" s="198">
        <v>50000000</v>
      </c>
      <c r="V54" s="198">
        <v>10000000</v>
      </c>
      <c r="W54" s="198">
        <v>8830000</v>
      </c>
      <c r="X54" s="125">
        <v>10000000</v>
      </c>
      <c r="Y54" s="198"/>
      <c r="Z54" s="198"/>
      <c r="AA54" s="153"/>
    </row>
    <row r="55" spans="1:27" ht="30" x14ac:dyDescent="0.25">
      <c r="A55" s="100" t="s">
        <v>175</v>
      </c>
      <c r="B55" s="183" t="s">
        <v>168</v>
      </c>
      <c r="C55" s="57"/>
      <c r="D55" s="57"/>
      <c r="E55" s="57"/>
      <c r="F55" s="52"/>
      <c r="G55" s="54"/>
      <c r="H55" s="54"/>
      <c r="I55" s="54"/>
      <c r="J55" s="54"/>
      <c r="K55" s="57"/>
      <c r="L55" s="54"/>
      <c r="M55" s="54"/>
      <c r="N55" s="56"/>
      <c r="O55" s="56"/>
      <c r="P55" s="198">
        <v>0</v>
      </c>
      <c r="Q55" s="198">
        <v>0</v>
      </c>
      <c r="R55" s="198">
        <v>3306442</v>
      </c>
      <c r="S55" s="198">
        <v>0</v>
      </c>
      <c r="T55" s="198"/>
      <c r="U55" s="198">
        <v>50000000</v>
      </c>
      <c r="V55" s="198">
        <v>50000000</v>
      </c>
      <c r="W55" s="198">
        <v>0</v>
      </c>
      <c r="X55" s="125">
        <v>25000000</v>
      </c>
      <c r="Y55" s="198"/>
      <c r="Z55" s="198"/>
      <c r="AA55" s="153"/>
    </row>
    <row r="56" spans="1:27" ht="30" x14ac:dyDescent="0.25">
      <c r="A56" s="100" t="s">
        <v>176</v>
      </c>
      <c r="B56" s="183" t="s">
        <v>169</v>
      </c>
      <c r="C56" s="57"/>
      <c r="D56" s="57"/>
      <c r="E56" s="57"/>
      <c r="F56" s="52"/>
      <c r="G56" s="54"/>
      <c r="H56" s="54"/>
      <c r="I56" s="54"/>
      <c r="J56" s="54"/>
      <c r="K56" s="57"/>
      <c r="L56" s="54"/>
      <c r="M56" s="54"/>
      <c r="N56" s="56"/>
      <c r="O56" s="56"/>
      <c r="P56" s="198">
        <v>50000000</v>
      </c>
      <c r="Q56" s="198">
        <v>0</v>
      </c>
      <c r="R56" s="198">
        <v>611500</v>
      </c>
      <c r="S56" s="198">
        <v>50000000</v>
      </c>
      <c r="T56" s="198">
        <v>37061645.270000003</v>
      </c>
      <c r="U56" s="198">
        <v>50000000</v>
      </c>
      <c r="V56" s="198">
        <v>30000000</v>
      </c>
      <c r="W56" s="198">
        <v>29835761.899999999</v>
      </c>
      <c r="X56" s="125">
        <v>20000000</v>
      </c>
      <c r="Y56" s="198"/>
      <c r="Z56" s="198"/>
      <c r="AA56" s="153"/>
    </row>
    <row r="57" spans="1:27" ht="15.75" x14ac:dyDescent="0.25">
      <c r="A57" s="21" t="s">
        <v>37</v>
      </c>
      <c r="B57" s="14" t="s">
        <v>4</v>
      </c>
      <c r="C57" s="65">
        <v>13678672</v>
      </c>
      <c r="D57" s="54">
        <v>18000000</v>
      </c>
      <c r="E57" s="54">
        <v>16848482</v>
      </c>
      <c r="F57" s="54">
        <f>E57/D57*100</f>
        <v>93.602677777777771</v>
      </c>
      <c r="G57" s="54">
        <v>2000000</v>
      </c>
      <c r="H57" s="54">
        <v>1888177.65</v>
      </c>
      <c r="I57" s="54">
        <f>H57/G57*100</f>
        <v>94.40888249999999</v>
      </c>
      <c r="J57" s="54"/>
      <c r="K57" s="54">
        <v>3303635</v>
      </c>
      <c r="L57" s="54">
        <f t="shared" si="7"/>
        <v>56.913251968022379</v>
      </c>
      <c r="M57" s="54">
        <v>5804685</v>
      </c>
      <c r="N57" s="54">
        <v>100000</v>
      </c>
      <c r="O57" s="54">
        <v>69940</v>
      </c>
      <c r="P57" s="198">
        <v>2000000</v>
      </c>
      <c r="Q57" s="198">
        <v>16387277</v>
      </c>
      <c r="R57" s="198">
        <v>3557577.74</v>
      </c>
      <c r="S57" s="198">
        <v>15000000</v>
      </c>
      <c r="T57" s="198">
        <v>7218610.21</v>
      </c>
      <c r="U57" s="198">
        <v>20000000</v>
      </c>
      <c r="V57" s="198">
        <v>10000000</v>
      </c>
      <c r="W57" s="198">
        <v>1999603.35</v>
      </c>
      <c r="X57" s="125">
        <v>2000000</v>
      </c>
      <c r="Y57" s="198"/>
      <c r="Z57" s="198"/>
      <c r="AA57" s="153"/>
    </row>
    <row r="58" spans="1:27" ht="15.75" x14ac:dyDescent="0.25">
      <c r="A58" s="21" t="s">
        <v>36</v>
      </c>
      <c r="B58" s="14" t="s">
        <v>35</v>
      </c>
      <c r="C58" s="21"/>
      <c r="D58" s="54"/>
      <c r="E58" s="54"/>
      <c r="F58" s="54"/>
      <c r="G58" s="54"/>
      <c r="H58" s="54"/>
      <c r="I58" s="54"/>
      <c r="J58" s="54">
        <v>75000000</v>
      </c>
      <c r="K58" s="54">
        <v>27996472</v>
      </c>
      <c r="L58" s="54">
        <f t="shared" si="7"/>
        <v>93.321573333333333</v>
      </c>
      <c r="M58" s="54">
        <v>30000000</v>
      </c>
      <c r="N58" s="54">
        <v>69500000</v>
      </c>
      <c r="O58" s="54">
        <v>65399249.890000001</v>
      </c>
      <c r="P58" s="198">
        <v>20000000</v>
      </c>
      <c r="Q58" s="198">
        <v>54092627</v>
      </c>
      <c r="R58" s="198">
        <v>16509500.970000001</v>
      </c>
      <c r="S58" s="198">
        <v>10000000</v>
      </c>
      <c r="T58" s="198">
        <v>893599.24</v>
      </c>
      <c r="U58" s="198">
        <v>1000000</v>
      </c>
      <c r="V58" s="200">
        <v>1000000</v>
      </c>
      <c r="W58" s="198">
        <v>0</v>
      </c>
      <c r="X58" s="125"/>
      <c r="Y58" s="198"/>
      <c r="Z58" s="200"/>
      <c r="AA58" s="153"/>
    </row>
    <row r="59" spans="1:27" ht="15.75" x14ac:dyDescent="0.25">
      <c r="A59" s="21">
        <v>2103</v>
      </c>
      <c r="B59" s="14" t="s">
        <v>3</v>
      </c>
      <c r="C59" s="21"/>
      <c r="D59" s="54"/>
      <c r="E59" s="54"/>
      <c r="F59" s="54"/>
      <c r="G59" s="54">
        <v>8100000</v>
      </c>
      <c r="H59" s="54">
        <v>5159825</v>
      </c>
      <c r="I59" s="54">
        <f>H59/G59*100</f>
        <v>63.70154320987654</v>
      </c>
      <c r="J59" s="54">
        <v>1000000</v>
      </c>
      <c r="K59" s="54">
        <v>1458625</v>
      </c>
      <c r="L59" s="54">
        <f t="shared" si="7"/>
        <v>100</v>
      </c>
      <c r="M59" s="54">
        <v>1458625</v>
      </c>
      <c r="N59" s="54">
        <v>6000000</v>
      </c>
      <c r="O59" s="54">
        <v>5616925</v>
      </c>
      <c r="P59" s="198">
        <v>1000000</v>
      </c>
      <c r="Q59" s="198">
        <v>5157050</v>
      </c>
      <c r="R59" s="198">
        <v>8381644.5</v>
      </c>
      <c r="S59" s="198">
        <v>5000000</v>
      </c>
      <c r="T59" s="198">
        <v>24720665</v>
      </c>
      <c r="U59" s="198">
        <v>10000000</v>
      </c>
      <c r="V59" s="200">
        <v>5000000</v>
      </c>
      <c r="W59" s="198">
        <v>4898841.34</v>
      </c>
      <c r="X59" s="125">
        <v>3000000</v>
      </c>
      <c r="Y59" s="198"/>
      <c r="Z59" s="200"/>
      <c r="AA59" s="153"/>
    </row>
    <row r="60" spans="1:27" ht="15.75" x14ac:dyDescent="0.25">
      <c r="A60" s="100" t="s">
        <v>34</v>
      </c>
      <c r="B60" s="14" t="s">
        <v>27</v>
      </c>
      <c r="C60" s="21"/>
      <c r="D60" s="54"/>
      <c r="E60" s="54"/>
      <c r="F60" s="54"/>
      <c r="G60" s="54">
        <v>5614080</v>
      </c>
      <c r="H60" s="54">
        <v>0</v>
      </c>
      <c r="I60" s="54">
        <f>H60/G60*100</f>
        <v>0</v>
      </c>
      <c r="J60" s="54"/>
      <c r="K60" s="54"/>
      <c r="L60" s="54"/>
      <c r="M60" s="54"/>
      <c r="N60" s="54">
        <v>29700000</v>
      </c>
      <c r="O60" s="54">
        <v>25359809.359999999</v>
      </c>
      <c r="P60" s="198">
        <v>40000000</v>
      </c>
      <c r="Q60" s="198">
        <v>13395671</v>
      </c>
      <c r="R60" s="198">
        <v>6264003.5</v>
      </c>
      <c r="S60" s="198">
        <v>10000000</v>
      </c>
      <c r="T60" s="198">
        <v>125913.71</v>
      </c>
      <c r="U60" s="198">
        <v>10000000</v>
      </c>
      <c r="V60" s="198">
        <v>10000000</v>
      </c>
      <c r="W60" s="198">
        <v>23076872.219999999</v>
      </c>
      <c r="X60" s="125">
        <v>0</v>
      </c>
      <c r="Y60" s="198"/>
      <c r="Z60" s="198"/>
      <c r="AA60" s="153"/>
    </row>
    <row r="61" spans="1:27" ht="15.75" x14ac:dyDescent="0.25">
      <c r="A61" s="21">
        <v>2105</v>
      </c>
      <c r="B61" s="14" t="s">
        <v>33</v>
      </c>
      <c r="C61" s="65">
        <v>328845</v>
      </c>
      <c r="D61" s="54">
        <v>10000000</v>
      </c>
      <c r="E61" s="54">
        <v>3158925</v>
      </c>
      <c r="F61" s="54">
        <f>E61/D61*100</f>
        <v>31.589250000000003</v>
      </c>
      <c r="G61" s="54">
        <v>4000000</v>
      </c>
      <c r="H61" s="54">
        <v>3110052</v>
      </c>
      <c r="I61" s="54">
        <f>H61/G61*100</f>
        <v>77.751300000000001</v>
      </c>
      <c r="J61" s="54">
        <v>1000000</v>
      </c>
      <c r="K61" s="54">
        <v>861000</v>
      </c>
      <c r="L61" s="54">
        <f>K61/M61*100</f>
        <v>95.666666666666671</v>
      </c>
      <c r="M61" s="54">
        <v>900000</v>
      </c>
      <c r="N61" s="54">
        <v>5500000</v>
      </c>
      <c r="O61" s="54">
        <v>5181000</v>
      </c>
      <c r="P61" s="198">
        <v>5000000</v>
      </c>
      <c r="Q61" s="198">
        <v>17097000</v>
      </c>
      <c r="R61" s="198"/>
      <c r="S61" s="198">
        <v>500000</v>
      </c>
      <c r="T61" s="198">
        <v>1334000</v>
      </c>
      <c r="U61" s="198">
        <v>10000000</v>
      </c>
      <c r="V61" s="200">
        <v>5000000</v>
      </c>
      <c r="W61" s="198">
        <v>5630660.8200000003</v>
      </c>
      <c r="X61" s="125">
        <v>3000000</v>
      </c>
      <c r="Y61" s="198"/>
      <c r="Z61" s="200"/>
      <c r="AA61" s="153"/>
    </row>
    <row r="62" spans="1:27" ht="15.75" x14ac:dyDescent="0.25">
      <c r="A62" s="21" t="s">
        <v>16</v>
      </c>
      <c r="B62" s="14" t="s">
        <v>15</v>
      </c>
      <c r="C62" s="65">
        <v>24865814.789999999</v>
      </c>
      <c r="D62" s="54">
        <v>31000000</v>
      </c>
      <c r="E62" s="54">
        <v>8533051</v>
      </c>
      <c r="F62" s="54">
        <f>E62/D62*100</f>
        <v>27.525970967741937</v>
      </c>
      <c r="G62" s="54">
        <v>7000000</v>
      </c>
      <c r="H62" s="54">
        <v>6203442.5</v>
      </c>
      <c r="I62" s="54">
        <f>H62/G62*100</f>
        <v>88.620607142857139</v>
      </c>
      <c r="J62" s="54">
        <v>15000000</v>
      </c>
      <c r="K62" s="41">
        <v>24682012</v>
      </c>
      <c r="L62" s="54">
        <f>K62/M62*100</f>
        <v>92.356842993771409</v>
      </c>
      <c r="M62" s="54">
        <v>26724616.390000001</v>
      </c>
      <c r="N62" s="54">
        <v>51500000</v>
      </c>
      <c r="O62" s="54"/>
      <c r="P62" s="198"/>
      <c r="Q62" s="198">
        <v>0</v>
      </c>
      <c r="R62" s="198"/>
      <c r="S62" s="198"/>
      <c r="T62" s="198"/>
      <c r="U62" s="198"/>
      <c r="V62" s="153"/>
      <c r="W62" s="198"/>
      <c r="X62" s="125"/>
      <c r="Y62" s="198"/>
      <c r="Z62" s="153"/>
      <c r="AA62" s="153"/>
    </row>
    <row r="63" spans="1:27" ht="15.75" x14ac:dyDescent="0.25">
      <c r="A63" s="21" t="s">
        <v>42</v>
      </c>
      <c r="B63" s="14" t="s">
        <v>15</v>
      </c>
      <c r="C63" s="85"/>
      <c r="D63" s="41"/>
      <c r="E63" s="41"/>
      <c r="F63" s="41"/>
      <c r="G63" s="41"/>
      <c r="H63" s="41"/>
      <c r="I63" s="54"/>
      <c r="J63" s="41"/>
      <c r="K63" s="41"/>
      <c r="L63" s="54"/>
      <c r="M63" s="41"/>
      <c r="N63" s="41"/>
      <c r="O63" s="41"/>
      <c r="P63" s="198"/>
      <c r="Q63" s="198">
        <v>0</v>
      </c>
      <c r="R63" s="198">
        <v>6303500</v>
      </c>
      <c r="S63" s="198">
        <v>25000000</v>
      </c>
      <c r="T63" s="198">
        <v>8193538</v>
      </c>
      <c r="U63" s="198">
        <v>10000000</v>
      </c>
      <c r="V63" s="200">
        <v>5000000</v>
      </c>
      <c r="W63" s="198">
        <v>6433756</v>
      </c>
      <c r="X63" s="265">
        <v>5000000</v>
      </c>
      <c r="Y63" s="227"/>
      <c r="Z63" s="228"/>
      <c r="AA63" s="153"/>
    </row>
    <row r="64" spans="1:27" ht="16.5" thickBot="1" x14ac:dyDescent="0.3">
      <c r="A64" s="6" t="s">
        <v>0</v>
      </c>
      <c r="B64" s="6"/>
      <c r="C64" s="3">
        <f>SUM(C45:C61)</f>
        <v>16449105</v>
      </c>
      <c r="D64" s="3">
        <f>SUM(D45:D61)</f>
        <v>37350000</v>
      </c>
      <c r="E64" s="3">
        <f>SUM(E45:E61)</f>
        <v>27575356</v>
      </c>
      <c r="F64" s="64">
        <f>E64/D64*100</f>
        <v>73.829601070950474</v>
      </c>
      <c r="G64" s="3">
        <f>SUM(G45:G61)</f>
        <v>244384080</v>
      </c>
      <c r="H64" s="3">
        <f>SUM(H45:H61)</f>
        <v>227813419.09</v>
      </c>
      <c r="I64" s="54">
        <f>H64/G64*100</f>
        <v>93.219418830391902</v>
      </c>
      <c r="J64" s="3">
        <f>SUM(J45:J61)</f>
        <v>329500000</v>
      </c>
      <c r="K64" s="3">
        <f>SUM(K45:K61)</f>
        <v>319769520</v>
      </c>
      <c r="L64" s="54">
        <f>K64/M64*100</f>
        <v>97.047270231183631</v>
      </c>
      <c r="M64" s="3">
        <f>SUM(M45:M61)</f>
        <v>329498727</v>
      </c>
      <c r="N64" s="3">
        <f>SUM(N45:N61)</f>
        <v>117600000</v>
      </c>
      <c r="O64" s="3">
        <f>SUM(O45:O61)</f>
        <v>107964639.33</v>
      </c>
      <c r="P64" s="3">
        <f>SUM(P45:P63)</f>
        <v>737500000</v>
      </c>
      <c r="Q64" s="3">
        <f t="shared" ref="Q64:T64" si="8">SUM(Q45:Q63)</f>
        <v>396073411</v>
      </c>
      <c r="R64" s="3">
        <f t="shared" si="8"/>
        <v>233691177.16</v>
      </c>
      <c r="S64" s="3">
        <f t="shared" si="8"/>
        <v>627500000</v>
      </c>
      <c r="T64" s="3">
        <f t="shared" si="8"/>
        <v>386000571.80999994</v>
      </c>
      <c r="U64" s="3">
        <f>SUM(U45:U63)</f>
        <v>625500000</v>
      </c>
      <c r="V64" s="3">
        <f>SUM(V45:V63)</f>
        <v>573000000</v>
      </c>
      <c r="W64" s="3">
        <f>SUM(W45:W63)</f>
        <v>264379256.34</v>
      </c>
      <c r="X64" s="3">
        <f t="shared" ref="X64:Z64" si="9">SUM(X45:X63)</f>
        <v>240000000</v>
      </c>
      <c r="Y64" s="3">
        <f t="shared" si="9"/>
        <v>0</v>
      </c>
      <c r="Z64" s="3">
        <f t="shared" si="9"/>
        <v>0</v>
      </c>
      <c r="AA64" s="3">
        <f>SUM(AA45:AA63)</f>
        <v>0</v>
      </c>
    </row>
    <row r="65" spans="1:27" ht="15.75" thickTop="1" x14ac:dyDescent="0.25"/>
    <row r="66" spans="1:27" ht="16.5" thickBot="1" x14ac:dyDescent="0.3">
      <c r="B66" s="40" t="s">
        <v>156</v>
      </c>
      <c r="S66" s="191">
        <f>S22+S39+S64</f>
        <v>903200000</v>
      </c>
      <c r="T66" s="203"/>
      <c r="U66" s="191">
        <f>U22+U39+U64</f>
        <v>764500000</v>
      </c>
      <c r="V66" s="191">
        <f>V22+V39+V64</f>
        <v>687000000</v>
      </c>
      <c r="W66" s="191">
        <f t="shared" ref="W66:AA66" si="10">W22+W39+W64</f>
        <v>335723118.09000003</v>
      </c>
      <c r="X66" s="191">
        <f t="shared" si="10"/>
        <v>303500000</v>
      </c>
      <c r="Y66" s="191">
        <f t="shared" si="10"/>
        <v>0</v>
      </c>
      <c r="Z66" s="191">
        <f t="shared" si="10"/>
        <v>0</v>
      </c>
      <c r="AA66" s="191">
        <f t="shared" si="10"/>
        <v>0</v>
      </c>
    </row>
    <row r="67" spans="1:27" ht="16.5" thickTop="1" x14ac:dyDescent="0.25">
      <c r="B67" s="40"/>
      <c r="S67" s="203"/>
      <c r="T67" s="203"/>
      <c r="U67" s="203"/>
      <c r="V67" s="203"/>
      <c r="W67" s="203"/>
      <c r="X67" s="203"/>
      <c r="Y67" s="203"/>
      <c r="Z67" s="203"/>
    </row>
    <row r="68" spans="1:27" hidden="1" x14ac:dyDescent="0.25"/>
    <row r="69" spans="1:27" ht="15.75" hidden="1" customHeight="1" x14ac:dyDescent="0.25">
      <c r="A69" s="327" t="s">
        <v>12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184" t="s">
        <v>189</v>
      </c>
      <c r="S69" s="184" t="s">
        <v>190</v>
      </c>
      <c r="U69" s="211"/>
    </row>
    <row r="70" spans="1:27" ht="28.5" hidden="1" customHeight="1" x14ac:dyDescent="0.25">
      <c r="A70" s="325" t="s">
        <v>185</v>
      </c>
      <c r="B70" s="326"/>
      <c r="C70" s="256"/>
      <c r="D70" s="256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61"/>
      <c r="S70" s="262"/>
      <c r="U70" s="211"/>
    </row>
    <row r="71" spans="1:27" ht="27.75" hidden="1" customHeight="1" x14ac:dyDescent="0.25">
      <c r="A71" s="325" t="s">
        <v>186</v>
      </c>
      <c r="B71" s="326"/>
      <c r="C71" s="258"/>
      <c r="D71" s="258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263"/>
      <c r="S71" s="264"/>
      <c r="U71" s="211"/>
    </row>
    <row r="72" spans="1:27" ht="42.75" hidden="1" customHeight="1" x14ac:dyDescent="0.25">
      <c r="A72" s="325" t="s">
        <v>187</v>
      </c>
      <c r="B72" s="326"/>
      <c r="C72" s="259"/>
      <c r="D72" s="258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263"/>
      <c r="S72" s="264"/>
      <c r="U72" s="211"/>
    </row>
    <row r="73" spans="1:27" ht="26.25" hidden="1" customHeight="1" x14ac:dyDescent="0.25">
      <c r="A73" s="325" t="s">
        <v>188</v>
      </c>
      <c r="B73" s="326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263"/>
      <c r="S73" s="264"/>
      <c r="U73" s="34"/>
    </row>
    <row r="74" spans="1:27" ht="16.5" hidden="1" thickBot="1" x14ac:dyDescent="0.3">
      <c r="A74" s="260"/>
      <c r="B74" s="6" t="s">
        <v>0</v>
      </c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9">
        <f>SUM(R70:R73)</f>
        <v>0</v>
      </c>
      <c r="S74" s="269">
        <f>SUM(S70:S73)</f>
        <v>0</v>
      </c>
    </row>
    <row r="75" spans="1:27" hidden="1" x14ac:dyDescent="0.25"/>
    <row r="78" spans="1:27" x14ac:dyDescent="0.25">
      <c r="B78" s="28" t="s">
        <v>177</v>
      </c>
    </row>
    <row r="79" spans="1:27" ht="26.25" customHeight="1" x14ac:dyDescent="0.25">
      <c r="B79" s="28" t="s">
        <v>124</v>
      </c>
      <c r="T79" s="293" t="s">
        <v>202</v>
      </c>
    </row>
  </sheetData>
  <mergeCells count="39">
    <mergeCell ref="A1:Z1"/>
    <mergeCell ref="A43:B44"/>
    <mergeCell ref="D43:F43"/>
    <mergeCell ref="G43:I43"/>
    <mergeCell ref="K43:M43"/>
    <mergeCell ref="N43:O43"/>
    <mergeCell ref="S43:T43"/>
    <mergeCell ref="S5:T5"/>
    <mergeCell ref="S26:T26"/>
    <mergeCell ref="V5:W5"/>
    <mergeCell ref="Z5:Z6"/>
    <mergeCell ref="V26:W26"/>
    <mergeCell ref="A26:B27"/>
    <mergeCell ref="A73:B73"/>
    <mergeCell ref="A70:B70"/>
    <mergeCell ref="A69:Q69"/>
    <mergeCell ref="Z26:Z27"/>
    <mergeCell ref="V43:W43"/>
    <mergeCell ref="Z43:Z44"/>
    <mergeCell ref="N26:O26"/>
    <mergeCell ref="P43:Q43"/>
    <mergeCell ref="D26:F26"/>
    <mergeCell ref="G26:I26"/>
    <mergeCell ref="K26:M26"/>
    <mergeCell ref="P26:Q26"/>
    <mergeCell ref="X26:Y26"/>
    <mergeCell ref="X43:Y43"/>
    <mergeCell ref="AA5:AA6"/>
    <mergeCell ref="AA26:AA27"/>
    <mergeCell ref="AA43:AA44"/>
    <mergeCell ref="A71:B71"/>
    <mergeCell ref="A72:B72"/>
    <mergeCell ref="A5:B6"/>
    <mergeCell ref="D5:F5"/>
    <mergeCell ref="G5:I5"/>
    <mergeCell ref="K5:M5"/>
    <mergeCell ref="N5:O5"/>
    <mergeCell ref="P5:Q5"/>
    <mergeCell ref="X5:Y5"/>
  </mergeCells>
  <pageMargins left="0.2" right="0.17" top="0.44" bottom="0.17" header="0.27559055118110198" footer="0.15748031496063"/>
  <pageSetup scale="82" orientation="landscape" r:id="rId1"/>
  <rowBreaks count="1" manualBreakCount="1">
    <brk id="39" max="2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S19" sqref="S19"/>
    </sheetView>
  </sheetViews>
  <sheetFormatPr defaultRowHeight="15" x14ac:dyDescent="0.25"/>
  <cols>
    <col min="1" max="1" width="8.140625" customWidth="1"/>
    <col min="2" max="2" width="26.140625" customWidth="1"/>
    <col min="3" max="14" width="0" hidden="1" customWidth="1"/>
    <col min="15" max="15" width="2.42578125" hidden="1" customWidth="1"/>
    <col min="16" max="16" width="13.140625" hidden="1" customWidth="1"/>
    <col min="17" max="17" width="13.42578125" customWidth="1"/>
    <col min="18" max="18" width="13.5703125" customWidth="1"/>
    <col min="19" max="19" width="14" customWidth="1"/>
    <col min="20" max="20" width="14" hidden="1" customWidth="1"/>
    <col min="21" max="21" width="13.140625" customWidth="1"/>
    <col min="22" max="22" width="13.7109375" customWidth="1"/>
    <col min="23" max="23" width="14.140625" customWidth="1"/>
    <col min="24" max="24" width="13.140625" customWidth="1"/>
    <col min="25" max="25" width="14.42578125" customWidth="1"/>
    <col min="26" max="26" width="13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6" ht="18" x14ac:dyDescent="0.25">
      <c r="A2" s="49" t="s">
        <v>32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5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89">
        <v>2019</v>
      </c>
      <c r="Q5" s="291">
        <v>2020</v>
      </c>
      <c r="R5" s="316">
        <v>2021</v>
      </c>
      <c r="S5" s="316"/>
      <c r="U5" s="305">
        <v>2022</v>
      </c>
      <c r="V5" s="306"/>
      <c r="W5" s="304">
        <v>2023</v>
      </c>
      <c r="X5" s="304"/>
      <c r="Y5" s="302" t="s">
        <v>193</v>
      </c>
      <c r="Z5" s="302" t="s">
        <v>181</v>
      </c>
    </row>
    <row r="6" spans="1:26" ht="44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163" t="s">
        <v>7</v>
      </c>
      <c r="Q6" s="43" t="s">
        <v>8</v>
      </c>
      <c r="R6" s="44" t="s">
        <v>7</v>
      </c>
      <c r="S6" s="225" t="s">
        <v>8</v>
      </c>
      <c r="T6" s="43" t="s">
        <v>6</v>
      </c>
      <c r="U6" s="44" t="s">
        <v>7</v>
      </c>
      <c r="V6" s="288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4" t="s">
        <v>5</v>
      </c>
      <c r="C7" s="63"/>
      <c r="D7" s="45"/>
      <c r="E7" s="45"/>
      <c r="F7" s="43"/>
      <c r="G7" s="45"/>
      <c r="H7" s="45"/>
      <c r="I7" s="43"/>
      <c r="J7" s="45"/>
      <c r="K7" s="62"/>
      <c r="L7" s="62"/>
      <c r="M7" s="45"/>
      <c r="N7" s="42"/>
      <c r="O7" s="42"/>
      <c r="P7" s="182">
        <v>0</v>
      </c>
      <c r="Q7" s="61">
        <v>1316460</v>
      </c>
      <c r="R7" s="61">
        <v>3000000</v>
      </c>
      <c r="S7" s="61">
        <v>2135010.48</v>
      </c>
      <c r="T7" s="61">
        <v>4000000</v>
      </c>
      <c r="U7" s="41">
        <v>3000000</v>
      </c>
      <c r="V7" s="41">
        <v>0</v>
      </c>
      <c r="W7" s="61">
        <v>2500000</v>
      </c>
      <c r="X7" s="115"/>
      <c r="Y7" s="115"/>
      <c r="Z7" s="153"/>
    </row>
    <row r="8" spans="1:26" x14ac:dyDescent="0.25">
      <c r="A8" s="13">
        <v>2102</v>
      </c>
      <c r="B8" s="14" t="s">
        <v>4</v>
      </c>
      <c r="C8" s="15">
        <v>161314</v>
      </c>
      <c r="D8" s="9">
        <v>80000</v>
      </c>
      <c r="E8" s="9">
        <v>37418</v>
      </c>
      <c r="F8" s="4">
        <f>E8/D8*100</f>
        <v>46.772500000000001</v>
      </c>
      <c r="G8" s="9">
        <v>50000</v>
      </c>
      <c r="H8" s="9">
        <v>40738</v>
      </c>
      <c r="I8" s="4">
        <f>H8/G8*100</f>
        <v>81.475999999999999</v>
      </c>
      <c r="J8" s="9">
        <v>150000</v>
      </c>
      <c r="K8" s="9">
        <v>436280</v>
      </c>
      <c r="L8" s="9">
        <f>K8/M8*100</f>
        <v>96.951111111111103</v>
      </c>
      <c r="M8" s="9">
        <v>450000</v>
      </c>
      <c r="N8" s="9">
        <v>150000</v>
      </c>
      <c r="O8" s="9">
        <v>57405</v>
      </c>
      <c r="P8" s="41">
        <v>500000</v>
      </c>
      <c r="Q8" s="41">
        <v>2158783</v>
      </c>
      <c r="R8" s="41">
        <v>2000000</v>
      </c>
      <c r="S8" s="61">
        <v>4683438.62</v>
      </c>
      <c r="T8" s="41">
        <v>3000000</v>
      </c>
      <c r="U8" s="41">
        <v>2000000</v>
      </c>
      <c r="V8" s="41">
        <v>1970000</v>
      </c>
      <c r="W8" s="61">
        <v>1200000</v>
      </c>
      <c r="X8" s="41"/>
      <c r="Y8" s="41"/>
      <c r="Z8" s="153"/>
    </row>
    <row r="9" spans="1:26" x14ac:dyDescent="0.25">
      <c r="A9" s="13">
        <v>2103</v>
      </c>
      <c r="B9" s="14" t="s">
        <v>3</v>
      </c>
      <c r="C9" s="15">
        <v>1050100</v>
      </c>
      <c r="D9" s="9">
        <v>40000</v>
      </c>
      <c r="E9" s="9">
        <v>28500</v>
      </c>
      <c r="F9" s="4">
        <f>E9/D9*100</f>
        <v>71.25</v>
      </c>
      <c r="G9" s="9">
        <v>100000</v>
      </c>
      <c r="H9" s="9">
        <v>0</v>
      </c>
      <c r="I9" s="4">
        <f>H9/G9*100</f>
        <v>0</v>
      </c>
      <c r="J9" s="9"/>
      <c r="K9" s="9"/>
      <c r="L9" s="9"/>
      <c r="M9" s="9"/>
      <c r="N9" s="9">
        <v>500000</v>
      </c>
      <c r="O9" s="9">
        <v>370880</v>
      </c>
      <c r="P9" s="41">
        <v>150000</v>
      </c>
      <c r="Q9" s="41"/>
      <c r="R9" s="41"/>
      <c r="S9" s="61"/>
      <c r="T9" s="41">
        <v>1000000</v>
      </c>
      <c r="U9" s="41">
        <v>1000000</v>
      </c>
      <c r="V9" s="41">
        <v>29000</v>
      </c>
      <c r="W9" s="61">
        <v>2500000</v>
      </c>
      <c r="X9" s="41"/>
      <c r="Y9" s="41"/>
      <c r="Z9" s="153"/>
    </row>
    <row r="10" spans="1:26" x14ac:dyDescent="0.25">
      <c r="A10" s="13">
        <v>2104</v>
      </c>
      <c r="B10" s="14" t="s">
        <v>27</v>
      </c>
      <c r="C10" s="13"/>
      <c r="D10" s="9"/>
      <c r="E10" s="9"/>
      <c r="F10" s="4"/>
      <c r="G10" s="9"/>
      <c r="H10" s="9"/>
      <c r="I10" s="4"/>
      <c r="J10" s="9">
        <v>500000</v>
      </c>
      <c r="K10" s="9">
        <v>864255</v>
      </c>
      <c r="L10" s="9">
        <f>K10/M10*100</f>
        <v>72.021250000000009</v>
      </c>
      <c r="M10" s="9">
        <f>700000+500000</f>
        <v>1200000</v>
      </c>
      <c r="N10" s="9">
        <v>4500000</v>
      </c>
      <c r="O10" s="9">
        <v>3669572.42</v>
      </c>
      <c r="P10" s="41">
        <v>500000</v>
      </c>
      <c r="Q10" s="41"/>
      <c r="R10" s="41"/>
      <c r="S10" s="61"/>
      <c r="T10" s="41">
        <v>0</v>
      </c>
      <c r="U10" s="41"/>
      <c r="V10" s="41"/>
      <c r="W10" s="61"/>
      <c r="X10" s="41"/>
      <c r="Y10" s="41"/>
      <c r="Z10" s="153"/>
    </row>
    <row r="11" spans="1:26" x14ac:dyDescent="0.25">
      <c r="A11" s="12">
        <v>2106</v>
      </c>
      <c r="B11" s="8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9">
        <v>500000</v>
      </c>
      <c r="O11" s="9"/>
      <c r="P11" s="41">
        <v>0</v>
      </c>
      <c r="Q11" s="41"/>
      <c r="R11" s="41">
        <v>1000000</v>
      </c>
      <c r="S11" s="61">
        <v>92400</v>
      </c>
      <c r="T11" s="41">
        <v>1000000</v>
      </c>
      <c r="U11" s="41">
        <v>1000000</v>
      </c>
      <c r="V11" s="41">
        <v>0</v>
      </c>
      <c r="W11" s="61">
        <v>500000</v>
      </c>
      <c r="X11" s="41"/>
      <c r="Y11" s="41"/>
      <c r="Z11" s="153"/>
    </row>
    <row r="12" spans="1:26" x14ac:dyDescent="0.25">
      <c r="A12" s="11">
        <v>2401</v>
      </c>
      <c r="B12" s="150" t="s">
        <v>15</v>
      </c>
      <c r="C12" s="10"/>
      <c r="D12" s="10"/>
      <c r="E12" s="10"/>
      <c r="F12" s="10"/>
      <c r="G12" s="8"/>
      <c r="H12" s="10"/>
      <c r="I12" s="8"/>
      <c r="J12" s="8"/>
      <c r="K12" s="8"/>
      <c r="L12" s="9"/>
      <c r="M12" s="8"/>
      <c r="N12" s="9"/>
      <c r="O12" s="9"/>
      <c r="P12" s="54"/>
      <c r="Q12" s="41"/>
      <c r="R12" s="41"/>
      <c r="S12" s="61"/>
      <c r="T12" s="41">
        <v>2000000</v>
      </c>
      <c r="U12" s="41">
        <v>500000</v>
      </c>
      <c r="V12" s="41">
        <v>189190</v>
      </c>
      <c r="W12" s="61">
        <v>500000</v>
      </c>
      <c r="X12" s="41"/>
      <c r="Y12" s="41"/>
      <c r="Z12" s="153"/>
    </row>
    <row r="13" spans="1:26" x14ac:dyDescent="0.25">
      <c r="A13" s="13">
        <v>2507</v>
      </c>
      <c r="B13" s="10" t="s">
        <v>1</v>
      </c>
      <c r="C13" s="60"/>
      <c r="D13" s="58"/>
      <c r="E13" s="59"/>
      <c r="F13" s="59"/>
      <c r="G13" s="57"/>
      <c r="H13" s="58"/>
      <c r="I13" s="57"/>
      <c r="J13" s="56"/>
      <c r="K13" s="56"/>
      <c r="L13" s="9"/>
      <c r="M13" s="56"/>
      <c r="N13" s="54">
        <v>0</v>
      </c>
      <c r="O13" s="54"/>
      <c r="P13" s="54"/>
      <c r="Q13" s="54"/>
      <c r="R13" s="54">
        <v>2000000</v>
      </c>
      <c r="S13" s="61">
        <v>0</v>
      </c>
      <c r="T13" s="41">
        <v>2000000</v>
      </c>
      <c r="U13" s="41">
        <v>1000000</v>
      </c>
      <c r="V13" s="41">
        <v>0</v>
      </c>
      <c r="W13" s="61">
        <v>1000000</v>
      </c>
      <c r="X13" s="41"/>
      <c r="Y13" s="41"/>
      <c r="Z13" s="153"/>
    </row>
    <row r="14" spans="1:26" ht="16.5" thickBot="1" x14ac:dyDescent="0.3">
      <c r="A14" s="6" t="s">
        <v>0</v>
      </c>
      <c r="B14" s="6"/>
      <c r="C14" s="3">
        <f>SUM(C8:C10)</f>
        <v>1211414</v>
      </c>
      <c r="D14" s="3">
        <f>SUM(D8:D10)</f>
        <v>120000</v>
      </c>
      <c r="E14" s="3">
        <f>SUM(E8:E10)</f>
        <v>65918</v>
      </c>
      <c r="F14" s="3">
        <f>E14/D14*100</f>
        <v>54.931666666666665</v>
      </c>
      <c r="G14" s="3">
        <f>SUM(G8:G10)</f>
        <v>150000</v>
      </c>
      <c r="H14" s="3">
        <f>SUM(H8:H10)</f>
        <v>40738</v>
      </c>
      <c r="I14" s="3">
        <f>H14/G14*100</f>
        <v>27.158666666666665</v>
      </c>
      <c r="J14" s="3">
        <f>SUM(J8:J10)</f>
        <v>650000</v>
      </c>
      <c r="K14" s="3">
        <f>SUM(K8:K13)</f>
        <v>1300535</v>
      </c>
      <c r="L14" s="9">
        <f>K14/M14*100</f>
        <v>78.820303030303023</v>
      </c>
      <c r="M14" s="3">
        <f>SUM(M8:M10)</f>
        <v>1650000</v>
      </c>
      <c r="N14" s="3">
        <f>SUM(N8:N13)</f>
        <v>5650000</v>
      </c>
      <c r="O14" s="3">
        <f>SUM(O8:O13)</f>
        <v>4097857.42</v>
      </c>
      <c r="P14" s="3">
        <f>SUM(P7:P13)</f>
        <v>1150000</v>
      </c>
      <c r="Q14" s="3">
        <f t="shared" ref="Q14:S14" si="0">SUM(Q7:Q13)</f>
        <v>3475243</v>
      </c>
      <c r="R14" s="3">
        <f t="shared" si="0"/>
        <v>8000000</v>
      </c>
      <c r="S14" s="3">
        <f t="shared" si="0"/>
        <v>6910849.0999999996</v>
      </c>
      <c r="T14" s="3">
        <f>SUM(T7:T13)</f>
        <v>13000000</v>
      </c>
      <c r="U14" s="3">
        <f>SUM(U7:U13)</f>
        <v>8500000</v>
      </c>
      <c r="V14" s="3">
        <f t="shared" ref="V14:X14" si="1">SUM(V7:V13)</f>
        <v>2188190</v>
      </c>
      <c r="W14" s="3">
        <f t="shared" si="1"/>
        <v>8200000</v>
      </c>
      <c r="X14" s="3">
        <f t="shared" si="1"/>
        <v>0</v>
      </c>
      <c r="Y14" s="3">
        <f t="shared" ref="Y14" si="2">SUM(Y7:Y13)</f>
        <v>0</v>
      </c>
      <c r="Z14" s="3">
        <f t="shared" ref="Z14" si="3">SUM(Z7:Z13)</f>
        <v>0</v>
      </c>
    </row>
    <row r="15" spans="1:26" ht="16.5" thickTop="1" x14ac:dyDescent="0.25">
      <c r="A15" s="40"/>
      <c r="B15" s="40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37"/>
      <c r="B17" s="317"/>
      <c r="C17" s="317"/>
      <c r="D17" s="317"/>
      <c r="E17" s="31"/>
      <c r="F17" s="31"/>
      <c r="G17" s="31"/>
      <c r="H17" s="31"/>
      <c r="I17" s="31"/>
      <c r="J17" s="31"/>
      <c r="K17" s="34"/>
      <c r="L17" s="34"/>
      <c r="M17" s="31"/>
      <c r="N17" s="34"/>
      <c r="O17" s="34"/>
      <c r="P17" s="34"/>
      <c r="Q17" s="34"/>
      <c r="R17" s="34"/>
      <c r="S17" s="34"/>
      <c r="T17" s="192"/>
      <c r="U17" s="34"/>
      <c r="V17" s="34"/>
      <c r="W17" s="34"/>
      <c r="X17" s="34"/>
      <c r="Y17" s="34"/>
    </row>
    <row r="18" spans="1:25" ht="15.75" x14ac:dyDescent="0.25">
      <c r="A18" s="25"/>
      <c r="B18" s="28" t="s">
        <v>177</v>
      </c>
      <c r="C18" s="33"/>
      <c r="D18" s="36"/>
      <c r="E18" s="31"/>
      <c r="F18" s="31"/>
      <c r="G18" s="31"/>
      <c r="H18" s="31"/>
      <c r="I18" s="35"/>
      <c r="J18" s="35"/>
      <c r="K18" s="34"/>
      <c r="L18" s="34"/>
      <c r="M18" s="35"/>
      <c r="N18" s="34"/>
      <c r="O18" s="34"/>
      <c r="P18" s="34"/>
      <c r="Q18" s="34"/>
      <c r="R18" s="34"/>
      <c r="S18" s="34"/>
      <c r="T18" s="211" t="s">
        <v>158</v>
      </c>
    </row>
    <row r="19" spans="1:25" ht="24.75" customHeight="1" x14ac:dyDescent="0.25">
      <c r="B19" s="28" t="s">
        <v>124</v>
      </c>
      <c r="S19" s="293" t="s">
        <v>202</v>
      </c>
      <c r="T19" s="211" t="s">
        <v>159</v>
      </c>
    </row>
    <row r="20" spans="1:25" x14ac:dyDescent="0.25">
      <c r="T20" s="34" t="s">
        <v>160</v>
      </c>
    </row>
  </sheetData>
  <mergeCells count="12">
    <mergeCell ref="Z5:Z6"/>
    <mergeCell ref="A1:Y1"/>
    <mergeCell ref="R5:S5"/>
    <mergeCell ref="B17:D17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12" zoomScaleNormal="100" workbookViewId="0">
      <selection activeCell="S33" sqref="S33"/>
    </sheetView>
  </sheetViews>
  <sheetFormatPr defaultRowHeight="15" x14ac:dyDescent="0.25"/>
  <cols>
    <col min="1" max="1" width="7.85546875" customWidth="1"/>
    <col min="2" max="2" width="25.28515625" customWidth="1"/>
    <col min="3" max="15" width="0" hidden="1" customWidth="1"/>
    <col min="16" max="16" width="14.28515625" hidden="1" customWidth="1"/>
    <col min="17" max="17" width="13.140625" customWidth="1"/>
    <col min="18" max="18" width="14.85546875" customWidth="1"/>
    <col min="19" max="19" width="14.5703125" customWidth="1"/>
    <col min="20" max="20" width="14.85546875" hidden="1" customWidth="1"/>
    <col min="21" max="21" width="15.7109375" customWidth="1"/>
    <col min="22" max="22" width="15.140625" customWidth="1"/>
    <col min="23" max="23" width="14.85546875" customWidth="1"/>
    <col min="24" max="24" width="13.7109375" customWidth="1"/>
    <col min="25" max="25" width="14.7109375" customWidth="1"/>
    <col min="26" max="26" width="11.285156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6" ht="18" x14ac:dyDescent="0.25">
      <c r="A2" s="49" t="s">
        <v>30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5">
      <c r="A3" s="24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90">
        <v>2019</v>
      </c>
      <c r="Q5" s="287">
        <v>2020</v>
      </c>
      <c r="R5" s="301">
        <v>2021</v>
      </c>
      <c r="S5" s="301"/>
      <c r="U5" s="307">
        <v>2022</v>
      </c>
      <c r="V5" s="307"/>
      <c r="W5" s="314">
        <v>2023</v>
      </c>
      <c r="X5" s="315"/>
      <c r="Y5" s="302" t="s">
        <v>193</v>
      </c>
      <c r="Z5" s="302" t="s">
        <v>181</v>
      </c>
    </row>
    <row r="6" spans="1:26" ht="48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25" t="s">
        <v>8</v>
      </c>
      <c r="T6" s="171" t="s">
        <v>6</v>
      </c>
      <c r="U6" s="221" t="s">
        <v>7</v>
      </c>
      <c r="V6" s="288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14" t="s">
        <v>5</v>
      </c>
      <c r="C7" s="21"/>
      <c r="D7" s="4">
        <v>747000</v>
      </c>
      <c r="E7" s="4">
        <v>692382</v>
      </c>
      <c r="F7" s="4">
        <f>E7/D7*100</f>
        <v>92.688353413654625</v>
      </c>
      <c r="G7" s="4">
        <v>500000</v>
      </c>
      <c r="H7" s="4">
        <v>0</v>
      </c>
      <c r="I7" s="4">
        <f>H7/G7*100</f>
        <v>0</v>
      </c>
      <c r="J7" s="4">
        <v>500000</v>
      </c>
      <c r="K7" s="4">
        <v>6793668</v>
      </c>
      <c r="L7" s="4">
        <f>K7/M7*100</f>
        <v>84.920850000000002</v>
      </c>
      <c r="M7" s="4">
        <v>8000000</v>
      </c>
      <c r="N7" s="4"/>
      <c r="O7" s="4"/>
      <c r="P7" s="54"/>
      <c r="Q7" s="54"/>
      <c r="R7" s="54">
        <v>1000000</v>
      </c>
      <c r="S7" s="54">
        <v>820718.22</v>
      </c>
      <c r="T7" s="54">
        <v>500000</v>
      </c>
      <c r="U7" s="54">
        <v>500000</v>
      </c>
      <c r="V7" s="41">
        <v>0</v>
      </c>
      <c r="W7" s="41">
        <v>0</v>
      </c>
      <c r="X7" s="41"/>
      <c r="Y7" s="54"/>
      <c r="Z7" s="153"/>
    </row>
    <row r="8" spans="1:26" x14ac:dyDescent="0.25">
      <c r="A8" s="13">
        <v>2003</v>
      </c>
      <c r="B8" s="20" t="s">
        <v>19</v>
      </c>
      <c r="C8" s="15">
        <v>945496</v>
      </c>
      <c r="D8" s="9">
        <v>500000</v>
      </c>
      <c r="E8" s="9">
        <v>319716</v>
      </c>
      <c r="F8" s="4">
        <f>E8/D8*100</f>
        <v>63.943199999999997</v>
      </c>
      <c r="G8" s="9">
        <v>500000</v>
      </c>
      <c r="H8" s="9">
        <v>493013</v>
      </c>
      <c r="I8" s="4">
        <f>H8/G8*100</f>
        <v>98.602599999999995</v>
      </c>
      <c r="J8" s="4">
        <v>500000</v>
      </c>
      <c r="K8" s="9">
        <v>273580</v>
      </c>
      <c r="L8" s="4">
        <f>K8/M8*100</f>
        <v>54.716000000000001</v>
      </c>
      <c r="M8" s="4">
        <v>500000</v>
      </c>
      <c r="N8" s="9"/>
      <c r="O8" s="9"/>
      <c r="P8" s="41">
        <v>700000</v>
      </c>
      <c r="Q8" s="41">
        <v>86425</v>
      </c>
      <c r="R8" s="41">
        <v>500000</v>
      </c>
      <c r="S8" s="54">
        <v>0</v>
      </c>
      <c r="T8" s="41">
        <v>1000000</v>
      </c>
      <c r="U8" s="41">
        <v>1000000</v>
      </c>
      <c r="V8" s="41">
        <v>0</v>
      </c>
      <c r="W8" s="41">
        <v>1000000</v>
      </c>
      <c r="X8" s="41"/>
      <c r="Y8" s="41"/>
      <c r="Z8" s="153"/>
    </row>
    <row r="9" spans="1:26" hidden="1" x14ac:dyDescent="0.25">
      <c r="A9" s="13">
        <v>2005</v>
      </c>
      <c r="B9" s="14" t="s">
        <v>17</v>
      </c>
      <c r="C9" s="15"/>
      <c r="D9" s="9">
        <v>550000</v>
      </c>
      <c r="E9" s="9">
        <v>550000</v>
      </c>
      <c r="F9" s="4">
        <f>E9/D9*100</f>
        <v>100</v>
      </c>
      <c r="G9" s="9">
        <v>400000</v>
      </c>
      <c r="H9" s="9">
        <v>100000</v>
      </c>
      <c r="I9" s="4">
        <f>H9/G9*100</f>
        <v>25</v>
      </c>
      <c r="J9" s="9"/>
      <c r="K9" s="9"/>
      <c r="L9" s="4"/>
      <c r="M9" s="9"/>
      <c r="N9" s="9"/>
      <c r="O9" s="9"/>
      <c r="P9" s="41"/>
      <c r="Q9" s="41"/>
      <c r="R9" s="41"/>
      <c r="S9" s="54"/>
      <c r="T9" s="41">
        <v>0</v>
      </c>
      <c r="U9" s="9"/>
      <c r="V9" s="41"/>
      <c r="W9" s="41"/>
      <c r="X9" s="41"/>
      <c r="Y9" s="9"/>
      <c r="Z9" s="153"/>
    </row>
    <row r="10" spans="1:26" x14ac:dyDescent="0.25">
      <c r="A10" s="13">
        <v>2102</v>
      </c>
      <c r="B10" s="14" t="s">
        <v>4</v>
      </c>
      <c r="C10" s="15">
        <v>1194678</v>
      </c>
      <c r="D10" s="9">
        <v>2760000</v>
      </c>
      <c r="E10" s="9">
        <v>2751693</v>
      </c>
      <c r="F10" s="4">
        <f>E10/D10*100</f>
        <v>99.69902173913043</v>
      </c>
      <c r="G10" s="9">
        <v>1500000</v>
      </c>
      <c r="H10" s="9">
        <v>1463785</v>
      </c>
      <c r="I10" s="4">
        <f>H10/G10*100</f>
        <v>97.585666666666668</v>
      </c>
      <c r="J10" s="9"/>
      <c r="K10" s="9">
        <v>1728021</v>
      </c>
      <c r="L10" s="4">
        <f>K10/M10*100</f>
        <v>86.401049999999998</v>
      </c>
      <c r="M10" s="9">
        <v>2000000</v>
      </c>
      <c r="N10" s="9">
        <v>5230000</v>
      </c>
      <c r="O10" s="9">
        <v>4893355.34</v>
      </c>
      <c r="P10" s="41">
        <v>1000000</v>
      </c>
      <c r="Q10" s="41">
        <v>378038</v>
      </c>
      <c r="R10" s="41">
        <v>500000</v>
      </c>
      <c r="S10" s="54">
        <v>193934</v>
      </c>
      <c r="T10" s="41">
        <v>23750000</v>
      </c>
      <c r="U10" s="41">
        <v>5000000</v>
      </c>
      <c r="V10" s="41">
        <v>3077423.23</v>
      </c>
      <c r="W10" s="41">
        <v>1250000</v>
      </c>
      <c r="X10" s="41"/>
      <c r="Y10" s="41"/>
      <c r="Z10" s="153"/>
    </row>
    <row r="11" spans="1:26" x14ac:dyDescent="0.25">
      <c r="A11" s="13">
        <v>2103</v>
      </c>
      <c r="B11" s="14" t="s">
        <v>3</v>
      </c>
      <c r="C11" s="13"/>
      <c r="D11" s="9">
        <v>700000</v>
      </c>
      <c r="E11" s="9">
        <v>577326</v>
      </c>
      <c r="F11" s="4">
        <f>E11/D11*100</f>
        <v>82.475142857142856</v>
      </c>
      <c r="G11" s="9">
        <v>1650000</v>
      </c>
      <c r="H11" s="9">
        <v>1536150</v>
      </c>
      <c r="I11" s="4">
        <f>H11/G11*100</f>
        <v>93.100000000000009</v>
      </c>
      <c r="J11" s="9">
        <v>500000</v>
      </c>
      <c r="K11" s="9">
        <v>567043</v>
      </c>
      <c r="L11" s="4">
        <f>K11/M11*100</f>
        <v>49.308086956521741</v>
      </c>
      <c r="M11" s="9">
        <v>1150000</v>
      </c>
      <c r="N11" s="9">
        <v>500000</v>
      </c>
      <c r="O11" s="9">
        <v>458503.35</v>
      </c>
      <c r="P11" s="41">
        <v>800000</v>
      </c>
      <c r="Q11" s="41"/>
      <c r="R11" s="41">
        <v>1620000</v>
      </c>
      <c r="S11" s="54">
        <v>1514329</v>
      </c>
      <c r="T11" s="41">
        <v>1250000</v>
      </c>
      <c r="U11" s="41">
        <v>1000000</v>
      </c>
      <c r="V11" s="41">
        <v>779228</v>
      </c>
      <c r="W11" s="41">
        <v>1000000</v>
      </c>
      <c r="X11" s="41"/>
      <c r="Y11" s="41"/>
      <c r="Z11" s="153"/>
    </row>
    <row r="12" spans="1:26" x14ac:dyDescent="0.25">
      <c r="A12" s="162">
        <v>2106</v>
      </c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  <c r="P12" s="41"/>
      <c r="Q12" s="10"/>
      <c r="R12" s="41">
        <v>550000</v>
      </c>
      <c r="S12" s="54">
        <v>0</v>
      </c>
      <c r="T12" s="41">
        <v>3900000</v>
      </c>
      <c r="U12" s="41">
        <v>3000000</v>
      </c>
      <c r="V12" s="41">
        <v>0</v>
      </c>
      <c r="W12" s="41">
        <v>1000000</v>
      </c>
      <c r="X12" s="41"/>
      <c r="Y12" s="41"/>
      <c r="Z12" s="153"/>
    </row>
    <row r="13" spans="1:26" x14ac:dyDescent="0.25">
      <c r="A13" s="11">
        <v>2401</v>
      </c>
      <c r="B13" s="14" t="s">
        <v>15</v>
      </c>
      <c r="C13" s="13"/>
      <c r="D13" s="9"/>
      <c r="E13" s="9"/>
      <c r="F13" s="4"/>
      <c r="G13" s="9"/>
      <c r="H13" s="9"/>
      <c r="I13" s="4"/>
      <c r="J13" s="9"/>
      <c r="K13" s="9"/>
      <c r="L13" s="4"/>
      <c r="M13" s="9"/>
      <c r="N13" s="9"/>
      <c r="O13" s="9"/>
      <c r="P13" s="41"/>
      <c r="Q13" s="41"/>
      <c r="R13" s="41"/>
      <c r="S13" s="54"/>
      <c r="T13" s="41">
        <v>3400000</v>
      </c>
      <c r="U13" s="41">
        <v>1000000</v>
      </c>
      <c r="V13" s="41">
        <v>710173</v>
      </c>
      <c r="W13" s="41">
        <v>1000000</v>
      </c>
      <c r="X13" s="41"/>
      <c r="Y13" s="41"/>
      <c r="Z13" s="153"/>
    </row>
    <row r="14" spans="1:26" x14ac:dyDescent="0.25">
      <c r="A14" s="169">
        <v>2505</v>
      </c>
      <c r="B14" s="10" t="s">
        <v>29</v>
      </c>
      <c r="C14" s="60"/>
      <c r="D14" s="58"/>
      <c r="E14" s="59"/>
      <c r="F14" s="59"/>
      <c r="G14" s="57"/>
      <c r="H14" s="58"/>
      <c r="I14" s="57"/>
      <c r="J14" s="56"/>
      <c r="K14" s="56"/>
      <c r="L14" s="54"/>
      <c r="M14" s="56"/>
      <c r="N14" s="54"/>
      <c r="O14" s="54"/>
      <c r="P14" s="54">
        <v>1000000</v>
      </c>
      <c r="Q14" s="54"/>
      <c r="R14" s="54">
        <v>1000000</v>
      </c>
      <c r="S14" s="54">
        <v>0</v>
      </c>
      <c r="T14" s="41">
        <v>500000</v>
      </c>
      <c r="U14" s="41">
        <v>500000</v>
      </c>
      <c r="V14" s="41">
        <v>0</v>
      </c>
      <c r="W14" s="41">
        <v>500000</v>
      </c>
      <c r="X14" s="41"/>
      <c r="Y14" s="41"/>
      <c r="Z14" s="153" t="s">
        <v>155</v>
      </c>
    </row>
    <row r="15" spans="1:26" ht="16.5" thickBot="1" x14ac:dyDescent="0.3">
      <c r="A15" s="6" t="s">
        <v>0</v>
      </c>
      <c r="B15" s="6"/>
      <c r="C15" s="3">
        <f>SUM(C7:C11)</f>
        <v>2140174</v>
      </c>
      <c r="D15" s="3">
        <f>SUM(D7:D11)</f>
        <v>5257000</v>
      </c>
      <c r="E15" s="3">
        <f>SUM(E7:E11)</f>
        <v>4891117</v>
      </c>
      <c r="F15" s="5">
        <f>E15/D15*100</f>
        <v>93.040079893475365</v>
      </c>
      <c r="G15" s="3">
        <f>SUM(G7:G11)</f>
        <v>4550000</v>
      </c>
      <c r="H15" s="3">
        <f>SUM(H7:H11)</f>
        <v>3592948</v>
      </c>
      <c r="I15" s="3">
        <f>H15/G15*100</f>
        <v>78.965890109890111</v>
      </c>
      <c r="J15" s="3">
        <f>SUM(J7:J11)</f>
        <v>1500000</v>
      </c>
      <c r="K15" s="3">
        <f>SUM(K7:K11)</f>
        <v>9362312</v>
      </c>
      <c r="L15" s="4">
        <f>K15/M15*100</f>
        <v>80.363193133047204</v>
      </c>
      <c r="M15" s="3">
        <f>SUM(M7:M11)</f>
        <v>11650000</v>
      </c>
      <c r="N15" s="3">
        <f>SUM(N7:N11)</f>
        <v>5730000</v>
      </c>
      <c r="O15" s="3">
        <f>SUM(O7:O11)</f>
        <v>5351858.6899999995</v>
      </c>
      <c r="P15" s="3">
        <f t="shared" ref="P15:Z15" si="0">SUM(P7:P14)</f>
        <v>3500000</v>
      </c>
      <c r="Q15" s="3">
        <f t="shared" si="0"/>
        <v>464463</v>
      </c>
      <c r="R15" s="3">
        <f t="shared" si="0"/>
        <v>5170000</v>
      </c>
      <c r="S15" s="3">
        <f t="shared" si="0"/>
        <v>2528981.2199999997</v>
      </c>
      <c r="T15" s="3">
        <f t="shared" si="0"/>
        <v>34300000</v>
      </c>
      <c r="U15" s="3">
        <f t="shared" si="0"/>
        <v>12000000</v>
      </c>
      <c r="V15" s="3">
        <f t="shared" si="0"/>
        <v>4566824.2300000004</v>
      </c>
      <c r="W15" s="3">
        <f t="shared" si="0"/>
        <v>5750000</v>
      </c>
      <c r="X15" s="3">
        <f t="shared" si="0"/>
        <v>0</v>
      </c>
      <c r="Y15" s="3">
        <f t="shared" si="0"/>
        <v>0</v>
      </c>
      <c r="Z15" s="3">
        <f t="shared" si="0"/>
        <v>0</v>
      </c>
    </row>
    <row r="16" spans="1:26" ht="16.5" thickTop="1" x14ac:dyDescent="0.25">
      <c r="A16" s="37"/>
      <c r="B16" s="317"/>
      <c r="C16" s="317"/>
      <c r="D16" s="317"/>
      <c r="E16" s="31"/>
      <c r="F16" s="31"/>
      <c r="G16" s="31"/>
      <c r="H16" s="31"/>
      <c r="I16" s="31"/>
      <c r="J16" s="31"/>
      <c r="K16" s="34"/>
      <c r="L16" s="34"/>
      <c r="M16" s="31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6" ht="15.75" x14ac:dyDescent="0.25">
      <c r="A17" s="25"/>
      <c r="B17" s="24"/>
      <c r="C17" s="33"/>
      <c r="D17" s="36"/>
      <c r="E17" s="31"/>
      <c r="F17" s="31"/>
      <c r="G17" s="31"/>
      <c r="H17" s="31"/>
      <c r="I17" s="35"/>
      <c r="J17" s="35"/>
      <c r="K17" s="34"/>
      <c r="L17" s="34"/>
      <c r="M17" s="3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6" x14ac:dyDescent="0.25">
      <c r="A18" s="24" t="s">
        <v>14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6" ht="15.75" x14ac:dyDescent="0.25">
      <c r="A19" s="24" t="s">
        <v>28</v>
      </c>
      <c r="B19" s="23"/>
      <c r="C19" s="2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5" customHeight="1" x14ac:dyDescent="0.25">
      <c r="A20" s="297" t="s">
        <v>135</v>
      </c>
      <c r="B20" s="298"/>
      <c r="C20" s="48">
        <v>2014</v>
      </c>
      <c r="D20" s="308">
        <v>2015</v>
      </c>
      <c r="E20" s="309"/>
      <c r="F20" s="310"/>
      <c r="G20" s="308">
        <v>2016</v>
      </c>
      <c r="H20" s="309"/>
      <c r="I20" s="310"/>
      <c r="J20" s="45">
        <v>2017</v>
      </c>
      <c r="K20" s="311">
        <v>2017</v>
      </c>
      <c r="L20" s="312"/>
      <c r="M20" s="313"/>
      <c r="N20" s="311">
        <v>2018</v>
      </c>
      <c r="O20" s="313"/>
      <c r="P20" s="290">
        <v>2019</v>
      </c>
      <c r="Q20" s="287">
        <v>2020</v>
      </c>
      <c r="R20" s="301">
        <v>2021</v>
      </c>
      <c r="S20" s="301"/>
      <c r="T20" s="43">
        <v>2022</v>
      </c>
      <c r="U20" s="307">
        <v>2022</v>
      </c>
      <c r="V20" s="307"/>
      <c r="W20" s="314">
        <v>2023</v>
      </c>
      <c r="X20" s="315"/>
      <c r="Y20" s="302" t="s">
        <v>193</v>
      </c>
      <c r="Z20" s="302" t="s">
        <v>181</v>
      </c>
    </row>
    <row r="21" spans="1:26" ht="45" customHeight="1" x14ac:dyDescent="0.25">
      <c r="A21" s="299"/>
      <c r="B21" s="300"/>
      <c r="C21" s="46" t="s">
        <v>8</v>
      </c>
      <c r="D21" s="45" t="s">
        <v>7</v>
      </c>
      <c r="E21" s="45" t="s">
        <v>8</v>
      </c>
      <c r="F21" s="43" t="s">
        <v>11</v>
      </c>
      <c r="G21" s="43" t="s">
        <v>10</v>
      </c>
      <c r="H21" s="45" t="s">
        <v>8</v>
      </c>
      <c r="I21" s="43" t="s">
        <v>11</v>
      </c>
      <c r="J21" s="45" t="s">
        <v>7</v>
      </c>
      <c r="K21" s="45" t="s">
        <v>9</v>
      </c>
      <c r="L21" s="43" t="s">
        <v>11</v>
      </c>
      <c r="M21" s="43" t="s">
        <v>10</v>
      </c>
      <c r="N21" s="43" t="s">
        <v>10</v>
      </c>
      <c r="O21" s="45" t="s">
        <v>9</v>
      </c>
      <c r="P21" s="45" t="s">
        <v>7</v>
      </c>
      <c r="Q21" s="43" t="s">
        <v>8</v>
      </c>
      <c r="R21" s="44" t="s">
        <v>7</v>
      </c>
      <c r="S21" s="225" t="s">
        <v>8</v>
      </c>
      <c r="T21" s="43" t="s">
        <v>6</v>
      </c>
      <c r="U21" s="44" t="s">
        <v>7</v>
      </c>
      <c r="V21" s="288" t="s">
        <v>8</v>
      </c>
      <c r="W21" s="44" t="s">
        <v>7</v>
      </c>
      <c r="X21" s="286" t="s">
        <v>194</v>
      </c>
      <c r="Y21" s="303"/>
      <c r="Z21" s="303"/>
    </row>
    <row r="22" spans="1:26" x14ac:dyDescent="0.25">
      <c r="A22" s="21">
        <v>2001</v>
      </c>
      <c r="B22" s="20" t="s">
        <v>5</v>
      </c>
      <c r="C22" s="15">
        <v>2422750</v>
      </c>
      <c r="D22" s="4">
        <v>1275000</v>
      </c>
      <c r="E22" s="4">
        <v>1117564</v>
      </c>
      <c r="F22" s="4">
        <f>E22/D22*100</f>
        <v>87.652078431372544</v>
      </c>
      <c r="G22" s="4">
        <v>500000</v>
      </c>
      <c r="H22" s="4">
        <v>403021.78</v>
      </c>
      <c r="I22" s="4">
        <f>H22/G22*100</f>
        <v>80.60435600000001</v>
      </c>
      <c r="J22" s="4"/>
      <c r="K22" s="4"/>
      <c r="L22" s="4"/>
      <c r="M22" s="4"/>
      <c r="N22" s="4">
        <v>3000000</v>
      </c>
      <c r="O22" s="4">
        <v>2958712.94</v>
      </c>
      <c r="P22" s="54"/>
      <c r="Q22" s="54">
        <v>2544818</v>
      </c>
      <c r="R22" s="54">
        <v>2000000</v>
      </c>
      <c r="S22" s="54">
        <v>698167.99</v>
      </c>
      <c r="T22" s="54">
        <v>14100000</v>
      </c>
      <c r="U22" s="41">
        <v>5000000</v>
      </c>
      <c r="V22" s="41">
        <v>1473679.2</v>
      </c>
      <c r="W22" s="41">
        <v>6000000</v>
      </c>
      <c r="X22" s="41"/>
      <c r="Y22" s="41"/>
      <c r="Z22" s="153"/>
    </row>
    <row r="23" spans="1:26" x14ac:dyDescent="0.25">
      <c r="A23" s="13">
        <v>2002</v>
      </c>
      <c r="B23" s="20" t="s">
        <v>20</v>
      </c>
      <c r="C23" s="15"/>
      <c r="D23" s="9"/>
      <c r="E23" s="22"/>
      <c r="F23" s="4"/>
      <c r="G23" s="9">
        <v>0</v>
      </c>
      <c r="H23" s="22">
        <v>0</v>
      </c>
      <c r="I23" s="4"/>
      <c r="J23" s="9"/>
      <c r="K23" s="9"/>
      <c r="L23" s="9"/>
      <c r="M23" s="9"/>
      <c r="N23" s="9"/>
      <c r="O23" s="9"/>
      <c r="P23" s="41"/>
      <c r="Q23" s="41">
        <v>188640</v>
      </c>
      <c r="R23" s="41">
        <v>500000</v>
      </c>
      <c r="S23" s="54">
        <v>109500</v>
      </c>
      <c r="T23" s="41">
        <v>1150000</v>
      </c>
      <c r="U23" s="41">
        <v>500000</v>
      </c>
      <c r="V23" s="41">
        <v>0</v>
      </c>
      <c r="W23" s="41">
        <v>500000</v>
      </c>
      <c r="X23" s="41"/>
      <c r="Y23" s="41"/>
      <c r="Z23" s="153"/>
    </row>
    <row r="24" spans="1:26" x14ac:dyDescent="0.25">
      <c r="A24" s="13">
        <v>2003</v>
      </c>
      <c r="B24" s="20" t="s">
        <v>19</v>
      </c>
      <c r="C24" s="19">
        <v>496877</v>
      </c>
      <c r="D24" s="9">
        <v>500000</v>
      </c>
      <c r="E24" s="9">
        <v>429389</v>
      </c>
      <c r="F24" s="4">
        <f>E24/D24*100</f>
        <v>85.877800000000008</v>
      </c>
      <c r="G24" s="9">
        <v>500000</v>
      </c>
      <c r="H24" s="9">
        <v>88469</v>
      </c>
      <c r="I24" s="4">
        <f>H24/G24*100</f>
        <v>17.6938</v>
      </c>
      <c r="J24" s="9">
        <v>500000</v>
      </c>
      <c r="K24" s="9">
        <v>384260</v>
      </c>
      <c r="L24" s="9">
        <f>K24/M24*100</f>
        <v>76.852000000000004</v>
      </c>
      <c r="M24" s="9">
        <v>500000</v>
      </c>
      <c r="N24" s="9"/>
      <c r="O24" s="9"/>
      <c r="P24" s="41">
        <v>700000</v>
      </c>
      <c r="Q24" s="41"/>
      <c r="R24" s="41">
        <v>500000</v>
      </c>
      <c r="S24" s="54">
        <v>0</v>
      </c>
      <c r="T24" s="41">
        <v>12000000</v>
      </c>
      <c r="U24" s="41">
        <v>500000</v>
      </c>
      <c r="V24" s="41">
        <v>0</v>
      </c>
      <c r="W24" s="41">
        <v>500000</v>
      </c>
      <c r="X24" s="41"/>
      <c r="Y24" s="41"/>
      <c r="Z24" s="153"/>
    </row>
    <row r="25" spans="1:26" x14ac:dyDescent="0.25">
      <c r="A25" s="13">
        <v>2005</v>
      </c>
      <c r="B25" s="14" t="s">
        <v>17</v>
      </c>
      <c r="C25" s="13"/>
      <c r="D25" s="9">
        <v>400000</v>
      </c>
      <c r="E25" s="9"/>
      <c r="F25" s="4">
        <f>E25/D25*100</f>
        <v>0</v>
      </c>
      <c r="G25" s="9">
        <v>370000</v>
      </c>
      <c r="H25" s="9">
        <v>300200</v>
      </c>
      <c r="I25" s="54">
        <f>H25/G25*100</f>
        <v>81.135135135135144</v>
      </c>
      <c r="J25" s="9"/>
      <c r="K25" s="9"/>
      <c r="L25" s="9"/>
      <c r="M25" s="9"/>
      <c r="N25" s="9"/>
      <c r="O25" s="9"/>
      <c r="P25" s="41"/>
      <c r="Q25" s="41"/>
      <c r="R25" s="41"/>
      <c r="S25" s="54"/>
      <c r="T25" s="41"/>
      <c r="U25" s="9"/>
      <c r="V25" s="41"/>
      <c r="W25" s="41"/>
      <c r="X25" s="41"/>
      <c r="Y25" s="9"/>
      <c r="Z25" s="153"/>
    </row>
    <row r="26" spans="1:26" x14ac:dyDescent="0.25">
      <c r="A26" s="13">
        <v>2104</v>
      </c>
      <c r="B26" s="14" t="s">
        <v>27</v>
      </c>
      <c r="C26" s="13"/>
      <c r="D26" s="9"/>
      <c r="E26" s="9"/>
      <c r="F26" s="9"/>
      <c r="G26" s="9"/>
      <c r="H26" s="9"/>
      <c r="I26" s="41"/>
      <c r="J26" s="9"/>
      <c r="K26" s="9"/>
      <c r="L26" s="9"/>
      <c r="M26" s="9"/>
      <c r="N26" s="9"/>
      <c r="O26" s="9"/>
      <c r="P26" s="41">
        <v>55000000</v>
      </c>
      <c r="Q26" s="41"/>
      <c r="R26" s="41">
        <v>25000000</v>
      </c>
      <c r="S26" s="54">
        <v>19190316.5</v>
      </c>
      <c r="T26" s="41">
        <v>25000000</v>
      </c>
      <c r="U26" s="41">
        <v>10000000</v>
      </c>
      <c r="V26" s="41">
        <v>12913036.949999999</v>
      </c>
      <c r="W26" s="41">
        <v>10000000</v>
      </c>
      <c r="X26" s="41"/>
      <c r="Y26" s="41"/>
      <c r="Z26" s="153"/>
    </row>
    <row r="27" spans="1:26" ht="16.5" thickBot="1" x14ac:dyDescent="0.3">
      <c r="A27" s="6" t="s">
        <v>0</v>
      </c>
      <c r="B27" s="6"/>
      <c r="C27" s="3">
        <f>SUM(C22:C25)</f>
        <v>2919627</v>
      </c>
      <c r="D27" s="3">
        <f>SUM(D22:D25)</f>
        <v>2175000</v>
      </c>
      <c r="E27" s="3">
        <f>SUM(E22:E25)</f>
        <v>1546953</v>
      </c>
      <c r="F27" s="5">
        <f>E27/D27*100</f>
        <v>71.12427586206897</v>
      </c>
      <c r="G27" s="3">
        <f>SUM(G22:G25)</f>
        <v>1370000</v>
      </c>
      <c r="H27" s="3">
        <f>SUM(H22:H25)</f>
        <v>791690.78</v>
      </c>
      <c r="I27" s="3">
        <f>H27/G27*100</f>
        <v>57.787648175182483</v>
      </c>
      <c r="J27" s="3">
        <f>SUM(J22:J25)</f>
        <v>500000</v>
      </c>
      <c r="K27" s="3">
        <f>SUM(K22:K25)</f>
        <v>384260</v>
      </c>
      <c r="L27" s="9">
        <f>K27/M27*100</f>
        <v>76.852000000000004</v>
      </c>
      <c r="M27" s="3">
        <f>SUM(M22:M25)</f>
        <v>500000</v>
      </c>
      <c r="N27" s="3">
        <f>SUM(N22:N25)</f>
        <v>3000000</v>
      </c>
      <c r="O27" s="3">
        <f>SUM(O22:O25)</f>
        <v>2958712.94</v>
      </c>
      <c r="P27" s="3">
        <f t="shared" ref="P27:T27" si="1">SUM(P22:P26)</f>
        <v>55700000</v>
      </c>
      <c r="Q27" s="3">
        <f t="shared" si="1"/>
        <v>2733458</v>
      </c>
      <c r="R27" s="3">
        <f t="shared" si="1"/>
        <v>28000000</v>
      </c>
      <c r="S27" s="3">
        <f t="shared" si="1"/>
        <v>19997984.489999998</v>
      </c>
      <c r="T27" s="3">
        <f t="shared" si="1"/>
        <v>52250000</v>
      </c>
      <c r="U27" s="3">
        <f>SUM(U22:U26)</f>
        <v>16000000</v>
      </c>
      <c r="V27" s="3">
        <f t="shared" ref="V27:Z27" si="2">SUM(V22:V26)</f>
        <v>14386716.149999999</v>
      </c>
      <c r="W27" s="3">
        <f t="shared" si="2"/>
        <v>17000000</v>
      </c>
      <c r="X27" s="3">
        <f t="shared" si="2"/>
        <v>0</v>
      </c>
      <c r="Y27" s="3">
        <f t="shared" si="2"/>
        <v>0</v>
      </c>
      <c r="Z27" s="3">
        <f t="shared" si="2"/>
        <v>0</v>
      </c>
    </row>
    <row r="28" spans="1:26" ht="15.75" thickTop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6.5" thickBot="1" x14ac:dyDescent="0.3">
      <c r="A30" s="37"/>
      <c r="B30" s="40" t="s">
        <v>156</v>
      </c>
      <c r="E30" s="31"/>
      <c r="F30" s="31"/>
      <c r="G30" s="31"/>
      <c r="H30" s="31"/>
      <c r="I30" s="31"/>
      <c r="J30" s="31"/>
      <c r="K30" s="34"/>
      <c r="L30" s="34"/>
      <c r="M30" s="31"/>
      <c r="N30" s="34"/>
      <c r="O30" s="34"/>
      <c r="P30" s="34"/>
      <c r="Q30" s="34"/>
      <c r="R30" s="187">
        <f t="shared" ref="R30" si="3">R15+R27</f>
        <v>33170000</v>
      </c>
      <c r="S30" s="192"/>
      <c r="T30" s="187">
        <f>T15+T27</f>
        <v>86550000</v>
      </c>
      <c r="U30" s="187">
        <f>U15+U27</f>
        <v>28000000</v>
      </c>
      <c r="V30" s="187">
        <f t="shared" ref="V30:Z30" si="4">V15+V27</f>
        <v>18953540.379999999</v>
      </c>
      <c r="W30" s="187">
        <f t="shared" si="4"/>
        <v>22750000</v>
      </c>
      <c r="X30" s="187">
        <f t="shared" si="4"/>
        <v>0</v>
      </c>
      <c r="Y30" s="187">
        <f t="shared" si="4"/>
        <v>0</v>
      </c>
      <c r="Z30" s="187">
        <f t="shared" si="4"/>
        <v>0</v>
      </c>
    </row>
    <row r="31" spans="1:26" ht="16.5" thickTop="1" x14ac:dyDescent="0.25">
      <c r="A31" s="37"/>
      <c r="B31" s="40"/>
      <c r="E31" s="31"/>
      <c r="F31" s="31"/>
      <c r="G31" s="31"/>
      <c r="H31" s="31"/>
      <c r="I31" s="31"/>
      <c r="J31" s="31"/>
      <c r="K31" s="34"/>
      <c r="L31" s="34"/>
      <c r="M31" s="31"/>
      <c r="N31" s="34"/>
      <c r="O31" s="34"/>
      <c r="P31" s="34"/>
      <c r="Q31" s="34"/>
      <c r="R31" s="192"/>
      <c r="S31" s="192"/>
      <c r="T31" s="192"/>
      <c r="U31" s="192"/>
      <c r="V31" s="192"/>
      <c r="W31" s="192"/>
      <c r="X31" s="192"/>
      <c r="Y31" s="192"/>
    </row>
    <row r="32" spans="1:26" ht="15.75" x14ac:dyDescent="0.25">
      <c r="A32" s="25"/>
      <c r="B32" s="28" t="s">
        <v>177</v>
      </c>
      <c r="E32" s="31"/>
      <c r="F32" s="31"/>
      <c r="G32" s="31"/>
      <c r="H32" s="31"/>
      <c r="I32" s="35"/>
      <c r="J32" s="35"/>
      <c r="K32" s="34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27.75" customHeight="1" x14ac:dyDescent="0.25">
      <c r="A33" s="25"/>
      <c r="B33" s="28" t="s">
        <v>124</v>
      </c>
      <c r="C33" s="33"/>
      <c r="D33" s="36"/>
      <c r="E33" s="31"/>
      <c r="F33" s="31"/>
      <c r="G33" s="31"/>
      <c r="H33" s="31"/>
      <c r="I33" s="35"/>
      <c r="J33" s="35"/>
      <c r="K33" s="34"/>
      <c r="L33" s="34"/>
      <c r="M33" s="35"/>
      <c r="N33" s="34"/>
      <c r="O33" s="34"/>
      <c r="P33" s="34"/>
      <c r="Q33" s="34"/>
      <c r="R33" s="34"/>
      <c r="S33" s="293" t="s">
        <v>202</v>
      </c>
      <c r="T33" s="34"/>
      <c r="U33" s="34"/>
      <c r="V33" s="34"/>
      <c r="W33" s="34"/>
      <c r="X33" s="34"/>
      <c r="Y33" s="34"/>
    </row>
    <row r="34" spans="1:25" ht="15.75" x14ac:dyDescent="0.25">
      <c r="B34" s="317"/>
      <c r="C34" s="317"/>
      <c r="D34" s="317"/>
      <c r="T34" s="211" t="s">
        <v>158</v>
      </c>
    </row>
    <row r="35" spans="1:25" x14ac:dyDescent="0.25">
      <c r="T35" s="34" t="s">
        <v>160</v>
      </c>
    </row>
  </sheetData>
  <mergeCells count="23">
    <mergeCell ref="A1:Y1"/>
    <mergeCell ref="K5:M5"/>
    <mergeCell ref="N5:O5"/>
    <mergeCell ref="R20:S20"/>
    <mergeCell ref="U5:V5"/>
    <mergeCell ref="Y5:Y6"/>
    <mergeCell ref="U20:V20"/>
    <mergeCell ref="Y20:Y21"/>
    <mergeCell ref="Z5:Z6"/>
    <mergeCell ref="Z20:Z21"/>
    <mergeCell ref="B34:D34"/>
    <mergeCell ref="R5:S5"/>
    <mergeCell ref="B16:D16"/>
    <mergeCell ref="A20:B21"/>
    <mergeCell ref="D20:F20"/>
    <mergeCell ref="G20:I20"/>
    <mergeCell ref="K20:M20"/>
    <mergeCell ref="N20:O20"/>
    <mergeCell ref="A5:B6"/>
    <mergeCell ref="D5:F5"/>
    <mergeCell ref="G5:I5"/>
    <mergeCell ref="W5:X5"/>
    <mergeCell ref="W20:X20"/>
  </mergeCells>
  <pageMargins left="0.7" right="0.7" top="0.48" bottom="0.57999999999999996" header="0.3" footer="0.3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S18" sqref="S18"/>
    </sheetView>
  </sheetViews>
  <sheetFormatPr defaultRowHeight="15" x14ac:dyDescent="0.25"/>
  <cols>
    <col min="2" max="2" width="25" customWidth="1"/>
    <col min="3" max="15" width="0" hidden="1" customWidth="1"/>
    <col min="16" max="16" width="13" hidden="1" customWidth="1"/>
    <col min="17" max="17" width="12.28515625" customWidth="1"/>
    <col min="18" max="18" width="13.85546875" customWidth="1"/>
    <col min="19" max="19" width="12.42578125" customWidth="1"/>
    <col min="20" max="20" width="13.7109375" hidden="1" customWidth="1"/>
    <col min="21" max="21" width="14.7109375" customWidth="1"/>
    <col min="22" max="22" width="14" customWidth="1"/>
    <col min="23" max="23" width="13.28515625" customWidth="1"/>
    <col min="24" max="24" width="13.5703125" customWidth="1"/>
    <col min="25" max="25" width="14.42578125" customWidth="1"/>
    <col min="26" max="26" width="15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26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24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89">
        <v>2019</v>
      </c>
      <c r="Q5" s="291">
        <v>2020</v>
      </c>
      <c r="R5" s="316">
        <v>2021</v>
      </c>
      <c r="S5" s="316"/>
      <c r="U5" s="305">
        <v>2022</v>
      </c>
      <c r="V5" s="306"/>
      <c r="W5" s="304">
        <v>2023</v>
      </c>
      <c r="X5" s="304"/>
      <c r="Y5" s="302" t="s">
        <v>193</v>
      </c>
      <c r="Z5" s="302" t="s">
        <v>181</v>
      </c>
    </row>
    <row r="6" spans="1:26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163" t="s">
        <v>7</v>
      </c>
      <c r="Q6" s="43" t="s">
        <v>8</v>
      </c>
      <c r="R6" s="44" t="s">
        <v>7</v>
      </c>
      <c r="S6" s="225" t="s">
        <v>8</v>
      </c>
      <c r="T6" s="43" t="s">
        <v>6</v>
      </c>
      <c r="U6" s="44" t="s">
        <v>7</v>
      </c>
      <c r="V6" s="288" t="s">
        <v>8</v>
      </c>
      <c r="W6" s="44" t="s">
        <v>7</v>
      </c>
      <c r="X6" s="286" t="s">
        <v>194</v>
      </c>
      <c r="Y6" s="303"/>
      <c r="Z6" s="303"/>
    </row>
    <row r="7" spans="1:26" hidden="1" x14ac:dyDescent="0.25">
      <c r="A7" s="13">
        <v>2003</v>
      </c>
      <c r="B7" s="20" t="s">
        <v>19</v>
      </c>
      <c r="C7" s="46"/>
      <c r="D7" s="45"/>
      <c r="E7" s="45"/>
      <c r="F7" s="43"/>
      <c r="G7" s="43"/>
      <c r="H7" s="45"/>
      <c r="I7" s="43"/>
      <c r="J7" s="45"/>
      <c r="K7" s="53"/>
      <c r="L7" s="43"/>
      <c r="M7" s="43"/>
      <c r="N7" s="43"/>
      <c r="O7" s="45"/>
      <c r="P7" s="144">
        <v>0</v>
      </c>
      <c r="Q7" s="144">
        <v>0</v>
      </c>
      <c r="R7" s="144">
        <v>0</v>
      </c>
      <c r="S7" s="54"/>
      <c r="T7" s="173">
        <v>0</v>
      </c>
      <c r="U7" s="122"/>
      <c r="V7" s="224"/>
      <c r="W7" s="224"/>
      <c r="X7" s="224"/>
      <c r="Y7" s="182"/>
      <c r="Z7" s="122"/>
    </row>
    <row r="8" spans="1:26" x14ac:dyDescent="0.25">
      <c r="A8" s="21">
        <v>2102</v>
      </c>
      <c r="B8" s="14" t="s">
        <v>4</v>
      </c>
      <c r="C8" s="19">
        <v>69065</v>
      </c>
      <c r="D8" s="4">
        <v>197000</v>
      </c>
      <c r="E8" s="4">
        <v>160433</v>
      </c>
      <c r="F8" s="4">
        <f>E8/D8*100</f>
        <v>81.438071065989845</v>
      </c>
      <c r="G8" s="4">
        <v>50000</v>
      </c>
      <c r="H8" s="4">
        <v>46646.42</v>
      </c>
      <c r="I8" s="4">
        <f>H8/G8*100</f>
        <v>93.292839999999998</v>
      </c>
      <c r="J8" s="4"/>
      <c r="K8" s="1"/>
      <c r="L8" s="4"/>
      <c r="M8" s="4"/>
      <c r="N8" s="4">
        <v>200000</v>
      </c>
      <c r="O8" s="4">
        <v>152580</v>
      </c>
      <c r="P8" s="54">
        <v>200000</v>
      </c>
      <c r="Q8" s="67">
        <v>505332</v>
      </c>
      <c r="R8" s="54">
        <v>200000</v>
      </c>
      <c r="S8" s="54">
        <v>32050</v>
      </c>
      <c r="T8" s="174">
        <v>1500000</v>
      </c>
      <c r="U8" s="174">
        <v>1500000</v>
      </c>
      <c r="V8" s="174">
        <v>226802.4</v>
      </c>
      <c r="W8" s="174">
        <v>1000000</v>
      </c>
      <c r="X8" s="174"/>
      <c r="Y8" s="174"/>
      <c r="Z8" s="153"/>
    </row>
    <row r="9" spans="1:26" x14ac:dyDescent="0.25">
      <c r="A9" s="13">
        <v>2103</v>
      </c>
      <c r="B9" s="14" t="s">
        <v>3</v>
      </c>
      <c r="C9" s="13"/>
      <c r="D9" s="9">
        <v>500000</v>
      </c>
      <c r="E9" s="9">
        <v>440466</v>
      </c>
      <c r="F9" s="4">
        <f>E9/D9*100</f>
        <v>88.09320000000001</v>
      </c>
      <c r="G9" s="9">
        <v>889910</v>
      </c>
      <c r="H9" s="9">
        <v>884260</v>
      </c>
      <c r="I9" s="4">
        <f>H9/G9*100</f>
        <v>99.365104336393571</v>
      </c>
      <c r="J9" s="9"/>
      <c r="K9" s="1"/>
      <c r="L9" s="9"/>
      <c r="M9" s="9"/>
      <c r="N9" s="4">
        <v>200000</v>
      </c>
      <c r="O9" s="9">
        <v>0</v>
      </c>
      <c r="P9" s="41">
        <v>100000</v>
      </c>
      <c r="Q9" s="41">
        <v>58325</v>
      </c>
      <c r="R9" s="41">
        <v>500000</v>
      </c>
      <c r="S9" s="54">
        <v>0</v>
      </c>
      <c r="T9" s="175">
        <v>1000000</v>
      </c>
      <c r="U9" s="175">
        <v>1000000</v>
      </c>
      <c r="V9" s="176">
        <v>0</v>
      </c>
      <c r="W9" s="176">
        <v>1000000</v>
      </c>
      <c r="X9" s="176"/>
      <c r="Y9" s="176"/>
      <c r="Z9" s="153"/>
    </row>
    <row r="10" spans="1:26" x14ac:dyDescent="0.25">
      <c r="A10" s="12">
        <v>2106</v>
      </c>
      <c r="B10" s="8" t="s">
        <v>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4">
        <v>100000</v>
      </c>
      <c r="O10" s="4">
        <v>0</v>
      </c>
      <c r="P10" s="54">
        <v>10000</v>
      </c>
      <c r="Q10" s="54"/>
      <c r="R10" s="54">
        <v>1000</v>
      </c>
      <c r="S10" s="54">
        <v>0</v>
      </c>
      <c r="T10" s="175">
        <v>0</v>
      </c>
      <c r="U10" s="175">
        <v>0</v>
      </c>
      <c r="V10" s="175"/>
      <c r="W10" s="175">
        <v>1000</v>
      </c>
      <c r="X10" s="175"/>
      <c r="Y10" s="175"/>
      <c r="Z10" s="153"/>
    </row>
    <row r="11" spans="1:26" x14ac:dyDescent="0.25">
      <c r="A11" s="11">
        <v>2401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41"/>
      <c r="Q11" s="41"/>
      <c r="R11" s="41"/>
      <c r="S11" s="54"/>
      <c r="T11" s="176">
        <v>300000</v>
      </c>
      <c r="U11" s="176">
        <v>300000</v>
      </c>
      <c r="V11" s="176">
        <v>0</v>
      </c>
      <c r="W11" s="176">
        <v>400000</v>
      </c>
      <c r="X11" s="176"/>
      <c r="Y11" s="176"/>
      <c r="Z11" s="153"/>
    </row>
    <row r="12" spans="1:26" ht="16.5" thickBot="1" x14ac:dyDescent="0.3">
      <c r="A12" s="6" t="s">
        <v>0</v>
      </c>
      <c r="B12" s="6"/>
      <c r="C12" s="3">
        <f>SUM(C8:C9)</f>
        <v>69065</v>
      </c>
      <c r="D12" s="3">
        <f>SUM(D8:D9)</f>
        <v>697000</v>
      </c>
      <c r="E12" s="3">
        <f>SUM(E8:E9)</f>
        <v>600899</v>
      </c>
      <c r="F12" s="5">
        <f>E12/D12*100</f>
        <v>86.212195121951225</v>
      </c>
      <c r="G12" s="3">
        <f>SUM(G8:G9)</f>
        <v>939910</v>
      </c>
      <c r="H12" s="3">
        <f>SUM(H8:H9)</f>
        <v>930906.42</v>
      </c>
      <c r="I12" s="3">
        <f>H12/G12*100</f>
        <v>99.042080624740663</v>
      </c>
      <c r="J12" s="3">
        <f>SUM(J8:J9)</f>
        <v>0</v>
      </c>
      <c r="K12" s="3">
        <f>SUM(K8:K9)</f>
        <v>0</v>
      </c>
      <c r="L12" s="3"/>
      <c r="M12" s="3">
        <f>SUM(M8:M9)</f>
        <v>0</v>
      </c>
      <c r="N12" s="3">
        <f>SUM(N8:N10)</f>
        <v>500000</v>
      </c>
      <c r="O12" s="3">
        <f>SUM(O8:O10)</f>
        <v>152580</v>
      </c>
      <c r="P12" s="3">
        <f>SUM(P7:P11)</f>
        <v>310000</v>
      </c>
      <c r="Q12" s="3">
        <f t="shared" ref="Q12:S12" si="0">SUM(Q7:Q11)</f>
        <v>563657</v>
      </c>
      <c r="R12" s="3">
        <f t="shared" si="0"/>
        <v>701000</v>
      </c>
      <c r="S12" s="3">
        <f t="shared" si="0"/>
        <v>32050</v>
      </c>
      <c r="T12" s="3">
        <f>SUM(T7:T11)</f>
        <v>2800000</v>
      </c>
      <c r="U12" s="3">
        <f>SUM(U7:U11)</f>
        <v>2800000</v>
      </c>
      <c r="V12" s="3">
        <f t="shared" ref="V12:Y12" si="1">SUM(V7:V11)</f>
        <v>226802.4</v>
      </c>
      <c r="W12" s="3">
        <f t="shared" si="1"/>
        <v>2401000</v>
      </c>
      <c r="X12" s="3">
        <f t="shared" si="1"/>
        <v>0</v>
      </c>
      <c r="Y12" s="3">
        <f t="shared" si="1"/>
        <v>0</v>
      </c>
      <c r="Z12" s="3">
        <f t="shared" ref="Z12" si="2">SUM(Z7:Z11)</f>
        <v>0</v>
      </c>
    </row>
    <row r="13" spans="1:26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37"/>
      <c r="B15" s="317"/>
      <c r="C15" s="317"/>
      <c r="D15" s="317"/>
      <c r="E15" s="31"/>
      <c r="F15" s="31"/>
      <c r="G15" s="31"/>
      <c r="H15" s="31"/>
      <c r="I15" s="31"/>
      <c r="J15" s="31"/>
      <c r="K15" s="34"/>
      <c r="L15" s="34"/>
      <c r="M15" s="31"/>
      <c r="N15" s="34"/>
      <c r="O15" s="34"/>
      <c r="P15" s="34"/>
      <c r="Q15" s="34"/>
      <c r="R15" s="34"/>
      <c r="S15" s="34"/>
      <c r="T15" s="192"/>
      <c r="U15" s="34"/>
      <c r="V15" s="34"/>
      <c r="W15" s="34"/>
      <c r="X15" s="34"/>
      <c r="Y15" s="34"/>
      <c r="Z15" s="26"/>
    </row>
    <row r="16" spans="1:26" ht="15.75" x14ac:dyDescent="0.25">
      <c r="A16" s="25"/>
      <c r="B16" s="24"/>
      <c r="C16" s="33"/>
      <c r="D16" s="36"/>
      <c r="E16" s="31"/>
      <c r="F16" s="31"/>
      <c r="G16" s="31"/>
      <c r="H16" s="31"/>
      <c r="I16" s="35"/>
      <c r="J16" s="35"/>
      <c r="K16" s="34"/>
      <c r="L16" s="34"/>
      <c r="M16" s="35"/>
      <c r="N16" s="34"/>
      <c r="O16" s="34"/>
      <c r="P16" s="34"/>
      <c r="Q16" s="34"/>
      <c r="R16" s="34"/>
      <c r="S16" s="34"/>
      <c r="T16" s="211"/>
      <c r="Z16" s="26"/>
    </row>
    <row r="17" spans="2:20" ht="15.75" x14ac:dyDescent="0.25">
      <c r="B17" s="28" t="s">
        <v>177</v>
      </c>
      <c r="T17" s="211"/>
    </row>
    <row r="18" spans="2:20" ht="27.75" customHeight="1" x14ac:dyDescent="0.25">
      <c r="B18" s="28" t="s">
        <v>124</v>
      </c>
      <c r="S18" s="293" t="s">
        <v>202</v>
      </c>
      <c r="T18" s="34"/>
    </row>
  </sheetData>
  <mergeCells count="12">
    <mergeCell ref="A1:Z1"/>
    <mergeCell ref="R5:S5"/>
    <mergeCell ref="Z5:Z6"/>
    <mergeCell ref="B15:D15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>
      <selection activeCell="S21" sqref="S21"/>
    </sheetView>
  </sheetViews>
  <sheetFormatPr defaultRowHeight="15" x14ac:dyDescent="0.25"/>
  <cols>
    <col min="1" max="1" width="8.28515625" customWidth="1"/>
    <col min="2" max="2" width="24.5703125" customWidth="1"/>
    <col min="3" max="15" width="0" hidden="1" customWidth="1"/>
    <col min="16" max="16" width="14.28515625" hidden="1" customWidth="1"/>
    <col min="17" max="17" width="13.140625" customWidth="1"/>
    <col min="18" max="18" width="13.85546875" customWidth="1"/>
    <col min="19" max="19" width="13.42578125" customWidth="1"/>
    <col min="20" max="20" width="14" hidden="1" customWidth="1"/>
    <col min="21" max="21" width="14.140625" customWidth="1"/>
    <col min="22" max="22" width="14.5703125" customWidth="1"/>
    <col min="23" max="23" width="15.7109375" customWidth="1"/>
    <col min="24" max="24" width="12.85546875" customWidth="1"/>
    <col min="25" max="25" width="15.5703125" customWidth="1"/>
    <col min="26" max="26" width="15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22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89">
        <v>2019</v>
      </c>
      <c r="Q5" s="289">
        <v>2020</v>
      </c>
      <c r="R5" s="316">
        <v>2021</v>
      </c>
      <c r="S5" s="316"/>
      <c r="U5" s="305">
        <v>2022</v>
      </c>
      <c r="V5" s="306"/>
      <c r="W5" s="304">
        <v>2023</v>
      </c>
      <c r="X5" s="304"/>
      <c r="Y5" s="302" t="s">
        <v>193</v>
      </c>
      <c r="Z5" s="302" t="s">
        <v>181</v>
      </c>
    </row>
    <row r="6" spans="1:26" ht="48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163" t="s">
        <v>7</v>
      </c>
      <c r="Q6" s="43" t="s">
        <v>8</v>
      </c>
      <c r="R6" s="44" t="s">
        <v>7</v>
      </c>
      <c r="S6" s="225" t="s">
        <v>8</v>
      </c>
      <c r="T6" s="43" t="s">
        <v>6</v>
      </c>
      <c r="U6" s="44" t="s">
        <v>7</v>
      </c>
      <c r="V6" s="288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20" t="s">
        <v>5</v>
      </c>
      <c r="C7" s="19">
        <v>447395</v>
      </c>
      <c r="D7" s="4">
        <v>750000</v>
      </c>
      <c r="E7" s="4">
        <v>364142</v>
      </c>
      <c r="F7" s="4">
        <f>E7/D7*100</f>
        <v>48.552266666666668</v>
      </c>
      <c r="G7" s="4">
        <v>1020000</v>
      </c>
      <c r="H7" s="4">
        <v>690751.64</v>
      </c>
      <c r="I7" s="4">
        <f>H7/G7*100</f>
        <v>67.720749019607837</v>
      </c>
      <c r="J7" s="4"/>
      <c r="K7" s="4"/>
      <c r="L7" s="4"/>
      <c r="M7" s="4"/>
      <c r="N7" s="4">
        <v>1400000</v>
      </c>
      <c r="O7" s="4">
        <v>1357000</v>
      </c>
      <c r="P7" s="54"/>
      <c r="Q7" s="54">
        <v>716364.91</v>
      </c>
      <c r="R7" s="54">
        <v>1000000</v>
      </c>
      <c r="S7" s="54">
        <v>2330417.7999999998</v>
      </c>
      <c r="T7" s="54">
        <v>500000</v>
      </c>
      <c r="U7" s="54">
        <v>500000</v>
      </c>
      <c r="V7" s="54">
        <v>291546.49</v>
      </c>
      <c r="W7" s="54">
        <v>1000000</v>
      </c>
      <c r="X7" s="54"/>
      <c r="Y7" s="54"/>
      <c r="Z7" s="153"/>
    </row>
    <row r="8" spans="1:26" x14ac:dyDescent="0.25">
      <c r="A8" s="13">
        <v>2002</v>
      </c>
      <c r="B8" s="20" t="s">
        <v>20</v>
      </c>
      <c r="C8" s="15">
        <v>93156</v>
      </c>
      <c r="D8" s="9"/>
      <c r="E8" s="9"/>
      <c r="F8" s="4"/>
      <c r="G8" s="9"/>
      <c r="H8" s="9"/>
      <c r="I8" s="4"/>
      <c r="J8" s="9"/>
      <c r="K8" s="9"/>
      <c r="L8" s="9"/>
      <c r="M8" s="9"/>
      <c r="N8" s="9"/>
      <c r="O8" s="9"/>
      <c r="P8" s="41"/>
      <c r="Q8" s="41"/>
      <c r="R8" s="41"/>
      <c r="S8" s="54"/>
      <c r="T8" s="67">
        <v>0</v>
      </c>
      <c r="U8" s="67">
        <v>0</v>
      </c>
      <c r="V8" s="54"/>
      <c r="W8" s="54"/>
      <c r="X8" s="54"/>
      <c r="Y8" s="67"/>
      <c r="Z8" s="153"/>
    </row>
    <row r="9" spans="1:26" x14ac:dyDescent="0.25">
      <c r="A9" s="13">
        <v>2003</v>
      </c>
      <c r="B9" s="20" t="s">
        <v>19</v>
      </c>
      <c r="C9" s="15">
        <v>128490</v>
      </c>
      <c r="D9" s="9">
        <v>750000</v>
      </c>
      <c r="E9" s="9">
        <v>354770</v>
      </c>
      <c r="F9" s="4">
        <f>E9/D9*100</f>
        <v>47.302666666666667</v>
      </c>
      <c r="G9" s="9">
        <v>1490000</v>
      </c>
      <c r="H9" s="9">
        <v>712720.5</v>
      </c>
      <c r="I9" s="4">
        <f>H9/G9*100</f>
        <v>47.833590604026845</v>
      </c>
      <c r="J9" s="9">
        <v>500000</v>
      </c>
      <c r="K9" s="9"/>
      <c r="L9" s="9"/>
      <c r="M9" s="9">
        <v>500000</v>
      </c>
      <c r="N9" s="9"/>
      <c r="O9" s="9"/>
      <c r="P9" s="41"/>
      <c r="Q9" s="41">
        <v>630000</v>
      </c>
      <c r="R9" s="41">
        <v>2500000</v>
      </c>
      <c r="S9" s="54">
        <v>990920</v>
      </c>
      <c r="T9" s="54">
        <v>3500000</v>
      </c>
      <c r="U9" s="54">
        <v>2500000</v>
      </c>
      <c r="V9" s="54">
        <v>115000</v>
      </c>
      <c r="W9" s="54">
        <v>3000000</v>
      </c>
      <c r="X9" s="54"/>
      <c r="Y9" s="54"/>
      <c r="Z9" s="153"/>
    </row>
    <row r="10" spans="1:26" x14ac:dyDescent="0.25">
      <c r="A10" s="13">
        <v>2004</v>
      </c>
      <c r="B10" s="135" t="s">
        <v>18</v>
      </c>
      <c r="C10" s="15"/>
      <c r="D10" s="9"/>
      <c r="E10" s="9"/>
      <c r="F10" s="4"/>
      <c r="G10" s="9"/>
      <c r="H10" s="9"/>
      <c r="I10" s="4"/>
      <c r="J10" s="9"/>
      <c r="K10" s="9"/>
      <c r="L10" s="9"/>
      <c r="M10" s="9"/>
      <c r="N10" s="9"/>
      <c r="O10" s="9"/>
      <c r="P10" s="41"/>
      <c r="Q10" s="41"/>
      <c r="R10" s="41"/>
      <c r="S10" s="54"/>
      <c r="T10" s="54">
        <v>1000000</v>
      </c>
      <c r="U10" s="54"/>
      <c r="V10" s="54"/>
      <c r="W10" s="54"/>
      <c r="X10" s="54"/>
      <c r="Y10" s="54"/>
      <c r="Z10" s="153"/>
    </row>
    <row r="11" spans="1:26" x14ac:dyDescent="0.25">
      <c r="A11" s="13">
        <v>2005</v>
      </c>
      <c r="B11" s="135" t="s">
        <v>17</v>
      </c>
      <c r="C11" s="15"/>
      <c r="D11" s="9"/>
      <c r="E11" s="9"/>
      <c r="F11" s="4"/>
      <c r="G11" s="9"/>
      <c r="H11" s="9"/>
      <c r="I11" s="4"/>
      <c r="J11" s="9"/>
      <c r="K11" s="9"/>
      <c r="L11" s="9"/>
      <c r="M11" s="9"/>
      <c r="N11" s="9"/>
      <c r="O11" s="9"/>
      <c r="P11" s="41"/>
      <c r="Q11" s="41"/>
      <c r="R11" s="41"/>
      <c r="S11" s="54"/>
      <c r="T11" s="54">
        <v>2000000</v>
      </c>
      <c r="U11" s="54"/>
      <c r="V11" s="54"/>
      <c r="W11" s="54"/>
      <c r="X11" s="54"/>
      <c r="Y11" s="54"/>
      <c r="Z11" s="153"/>
    </row>
    <row r="12" spans="1:26" x14ac:dyDescent="0.25">
      <c r="A12" s="13">
        <v>2102</v>
      </c>
      <c r="B12" s="14" t="s">
        <v>4</v>
      </c>
      <c r="C12" s="15">
        <v>2928046</v>
      </c>
      <c r="D12" s="9">
        <v>3300000</v>
      </c>
      <c r="E12" s="9">
        <v>3276890</v>
      </c>
      <c r="F12" s="4">
        <f>E12/D12*100</f>
        <v>99.299696969696967</v>
      </c>
      <c r="G12" s="9">
        <v>672000</v>
      </c>
      <c r="H12" s="9">
        <v>671305</v>
      </c>
      <c r="I12" s="4">
        <f>H12/G12*100</f>
        <v>99.89657738095238</v>
      </c>
      <c r="J12" s="9"/>
      <c r="K12" s="4">
        <v>198918</v>
      </c>
      <c r="L12" s="9">
        <f>K12/M12*100</f>
        <v>99.459000000000003</v>
      </c>
      <c r="M12" s="9">
        <v>200000</v>
      </c>
      <c r="N12" s="9">
        <v>1500000</v>
      </c>
      <c r="O12" s="9">
        <v>1497503.75</v>
      </c>
      <c r="P12" s="41"/>
      <c r="Q12" s="41">
        <v>297762.5</v>
      </c>
      <c r="R12" s="41">
        <v>500000</v>
      </c>
      <c r="S12" s="54">
        <v>770710</v>
      </c>
      <c r="T12" s="41">
        <v>3000000</v>
      </c>
      <c r="U12" s="41">
        <v>2000000</v>
      </c>
      <c r="V12" s="54">
        <v>14505</v>
      </c>
      <c r="W12" s="54">
        <v>2000000</v>
      </c>
      <c r="X12" s="41"/>
      <c r="Y12" s="41"/>
      <c r="Z12" s="153"/>
    </row>
    <row r="13" spans="1:26" x14ac:dyDescent="0.25">
      <c r="A13" s="13">
        <v>2103</v>
      </c>
      <c r="B13" s="14" t="s">
        <v>3</v>
      </c>
      <c r="C13" s="13"/>
      <c r="D13" s="9">
        <v>500000</v>
      </c>
      <c r="E13" s="9">
        <v>445190</v>
      </c>
      <c r="F13" s="4">
        <f>E13/D13*100</f>
        <v>89.037999999999997</v>
      </c>
      <c r="G13" s="9"/>
      <c r="H13" s="9"/>
      <c r="I13" s="4"/>
      <c r="J13" s="9">
        <v>500000</v>
      </c>
      <c r="K13" s="9">
        <v>101485</v>
      </c>
      <c r="L13" s="9">
        <f>K13/M13*100</f>
        <v>20.297000000000001</v>
      </c>
      <c r="M13" s="9">
        <v>500000</v>
      </c>
      <c r="N13" s="9"/>
      <c r="O13" s="9"/>
      <c r="P13" s="41"/>
      <c r="Q13" s="41">
        <v>2387490</v>
      </c>
      <c r="R13" s="41">
        <v>1000000</v>
      </c>
      <c r="S13" s="54">
        <v>2349237</v>
      </c>
      <c r="T13" s="41">
        <v>1000000</v>
      </c>
      <c r="U13" s="41">
        <v>1000000</v>
      </c>
      <c r="V13" s="41">
        <v>2230000</v>
      </c>
      <c r="W13" s="54">
        <v>3000000</v>
      </c>
      <c r="X13" s="41"/>
      <c r="Y13" s="41"/>
      <c r="Z13" s="153"/>
    </row>
    <row r="14" spans="1:26" x14ac:dyDescent="0.25">
      <c r="A14" s="12">
        <v>2106</v>
      </c>
      <c r="B14" s="8" t="s">
        <v>2</v>
      </c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9">
        <v>200000</v>
      </c>
      <c r="O14" s="9"/>
      <c r="P14" s="41"/>
      <c r="Q14" s="41"/>
      <c r="R14" s="41">
        <v>1000</v>
      </c>
      <c r="S14" s="54">
        <v>0</v>
      </c>
      <c r="T14" s="41">
        <v>2000000</v>
      </c>
      <c r="U14" s="41">
        <v>2000000</v>
      </c>
      <c r="V14" s="41">
        <v>0</v>
      </c>
      <c r="W14" s="54">
        <v>1500000</v>
      </c>
      <c r="X14" s="41"/>
      <c r="Y14" s="41"/>
      <c r="Z14" s="153"/>
    </row>
    <row r="15" spans="1:26" x14ac:dyDescent="0.25">
      <c r="A15" s="21" t="s">
        <v>16</v>
      </c>
      <c r="B15" s="14" t="s">
        <v>15</v>
      </c>
      <c r="C15" s="10"/>
      <c r="D15" s="10"/>
      <c r="E15" s="10"/>
      <c r="F15" s="10"/>
      <c r="G15" s="10"/>
      <c r="H15" s="10"/>
      <c r="I15" s="10"/>
      <c r="J15" s="10"/>
      <c r="K15" s="10"/>
      <c r="L15" s="9"/>
      <c r="M15" s="10"/>
      <c r="N15" s="9"/>
      <c r="O15" s="9"/>
      <c r="P15" s="41"/>
      <c r="Q15" s="41"/>
      <c r="R15" s="41">
        <v>500000</v>
      </c>
      <c r="S15" s="54">
        <v>0</v>
      </c>
      <c r="T15" s="41">
        <v>1000000</v>
      </c>
      <c r="U15" s="41">
        <v>500000</v>
      </c>
      <c r="V15" s="41">
        <v>0</v>
      </c>
      <c r="W15" s="54">
        <v>1000000</v>
      </c>
      <c r="X15" s="41"/>
      <c r="Y15" s="41"/>
      <c r="Z15" s="153"/>
    </row>
    <row r="16" spans="1:26" ht="16.5" thickBot="1" x14ac:dyDescent="0.3">
      <c r="A16" s="6" t="s">
        <v>0</v>
      </c>
      <c r="B16" s="6"/>
      <c r="C16" s="3">
        <f>SUM(C7:C13)</f>
        <v>3597087</v>
      </c>
      <c r="D16" s="3">
        <f>SUM(D7:D13)</f>
        <v>5300000</v>
      </c>
      <c r="E16" s="3">
        <f>SUM(E7:E13)</f>
        <v>4440992</v>
      </c>
      <c r="F16" s="5">
        <f>E16/D16*100</f>
        <v>83.792301886792458</v>
      </c>
      <c r="G16" s="3">
        <f>SUM(G7:G13)</f>
        <v>3182000</v>
      </c>
      <c r="H16" s="3">
        <f>SUM(H7:H13)</f>
        <v>2074777.1400000001</v>
      </c>
      <c r="I16" s="3">
        <f>H16/G16*100</f>
        <v>65.203555625392838</v>
      </c>
      <c r="J16" s="3">
        <f>SUM(J7:J13)</f>
        <v>1000000</v>
      </c>
      <c r="K16" s="3">
        <f>SUM(K7:K13)</f>
        <v>300403</v>
      </c>
      <c r="L16" s="4">
        <f>K16/M16*100</f>
        <v>25.033583333333333</v>
      </c>
      <c r="M16" s="3">
        <f>SUM(M7:M13)</f>
        <v>1200000</v>
      </c>
      <c r="N16" s="3">
        <f>SUM(N7:N13)</f>
        <v>2900000</v>
      </c>
      <c r="O16" s="3">
        <f>SUM(O7:O13)</f>
        <v>2854503.75</v>
      </c>
      <c r="P16" s="3">
        <f>SUM(P7:P15)</f>
        <v>0</v>
      </c>
      <c r="Q16" s="3">
        <f t="shared" ref="Q16:R16" si="0">SUM(Q7:Q15)</f>
        <v>4031617.41</v>
      </c>
      <c r="R16" s="3">
        <f t="shared" si="0"/>
        <v>5501000</v>
      </c>
      <c r="S16" s="3">
        <f>SUM(S7:S15)</f>
        <v>6441284.7999999998</v>
      </c>
      <c r="T16" s="3">
        <f>SUM(T7:T15)</f>
        <v>14000000</v>
      </c>
      <c r="U16" s="3">
        <f>SUM(U7:U15)</f>
        <v>8500000</v>
      </c>
      <c r="V16" s="3">
        <f t="shared" ref="V16:Y16" si="1">SUM(V7:V15)</f>
        <v>2651051.4900000002</v>
      </c>
      <c r="W16" s="3">
        <f t="shared" si="1"/>
        <v>11500000</v>
      </c>
      <c r="X16" s="3">
        <f t="shared" si="1"/>
        <v>0</v>
      </c>
      <c r="Y16" s="3">
        <f t="shared" si="1"/>
        <v>0</v>
      </c>
      <c r="Z16" s="3">
        <f t="shared" ref="Z16" si="2">SUM(Z7:Z15)</f>
        <v>0</v>
      </c>
    </row>
    <row r="17" spans="1:26" ht="16.5" thickTop="1" x14ac:dyDescent="0.25">
      <c r="A17" s="40"/>
      <c r="B17" s="40"/>
      <c r="C17" s="38"/>
      <c r="D17" s="38"/>
      <c r="E17" s="38"/>
      <c r="F17" s="39"/>
      <c r="G17" s="38"/>
      <c r="H17" s="38"/>
      <c r="I17" s="38"/>
      <c r="J17" s="38"/>
      <c r="K17" s="38"/>
      <c r="L17" s="39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37"/>
      <c r="B19" s="317"/>
      <c r="C19" s="317"/>
      <c r="D19" s="317"/>
      <c r="E19" s="31"/>
      <c r="F19" s="31"/>
      <c r="G19" s="31"/>
      <c r="H19" s="31"/>
      <c r="I19" s="31"/>
      <c r="J19" s="31"/>
      <c r="K19" s="34"/>
      <c r="L19" s="34"/>
      <c r="M19" s="31"/>
      <c r="N19" s="34"/>
      <c r="O19" s="34"/>
      <c r="P19" s="34"/>
      <c r="Q19" s="34"/>
      <c r="R19" s="34"/>
      <c r="S19" s="34"/>
      <c r="T19" s="192"/>
      <c r="U19" s="34"/>
      <c r="V19" s="34"/>
      <c r="W19" s="34"/>
      <c r="X19" s="34"/>
      <c r="Y19" s="34"/>
      <c r="Z19" s="26"/>
    </row>
    <row r="20" spans="1:26" ht="15.75" x14ac:dyDescent="0.25">
      <c r="A20" s="25"/>
      <c r="B20" s="28" t="s">
        <v>177</v>
      </c>
      <c r="C20" s="33"/>
      <c r="D20" s="36"/>
      <c r="E20" s="31"/>
      <c r="F20" s="31"/>
      <c r="G20" s="31"/>
      <c r="H20" s="31"/>
      <c r="I20" s="35"/>
      <c r="J20" s="35"/>
      <c r="K20" s="34"/>
      <c r="L20" s="34"/>
      <c r="M20" s="35"/>
      <c r="N20" s="34"/>
      <c r="O20" s="34"/>
      <c r="P20" s="34"/>
      <c r="Q20" s="34"/>
      <c r="R20" s="34"/>
      <c r="S20" s="34"/>
      <c r="T20" s="211" t="s">
        <v>158</v>
      </c>
      <c r="Z20" s="26"/>
    </row>
    <row r="21" spans="1:26" ht="27" customHeight="1" x14ac:dyDescent="0.25">
      <c r="A21" s="25"/>
      <c r="B21" s="28" t="s">
        <v>124</v>
      </c>
      <c r="C21" s="33"/>
      <c r="D21" s="36"/>
      <c r="E21" s="31"/>
      <c r="F21" s="31"/>
      <c r="G21" s="31"/>
      <c r="H21" s="31"/>
      <c r="I21" s="35"/>
      <c r="J21" s="35"/>
      <c r="K21" s="34"/>
      <c r="L21" s="34"/>
      <c r="M21" s="35"/>
      <c r="N21" s="34"/>
      <c r="O21" s="34"/>
      <c r="P21" s="34"/>
      <c r="Q21" s="34"/>
      <c r="R21" s="34"/>
      <c r="S21" s="293" t="s">
        <v>202</v>
      </c>
      <c r="T21" s="211" t="s">
        <v>159</v>
      </c>
      <c r="Z21" s="26"/>
    </row>
    <row r="22" spans="1:26" x14ac:dyDescent="0.25">
      <c r="T22" s="34" t="s">
        <v>160</v>
      </c>
    </row>
  </sheetData>
  <mergeCells count="12">
    <mergeCell ref="A1:Z1"/>
    <mergeCell ref="R5:S5"/>
    <mergeCell ref="Z5:Z6"/>
    <mergeCell ref="B19:D19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S18" sqref="S18"/>
    </sheetView>
  </sheetViews>
  <sheetFormatPr defaultColWidth="9.140625" defaultRowHeight="15" x14ac:dyDescent="0.25"/>
  <cols>
    <col min="1" max="1" width="7.85546875" style="52" customWidth="1"/>
    <col min="2" max="2" width="25" style="52" customWidth="1"/>
    <col min="3" max="15" width="0" style="52" hidden="1" customWidth="1"/>
    <col min="16" max="16" width="14.28515625" style="52" hidden="1" customWidth="1"/>
    <col min="17" max="17" width="12.5703125" style="52" customWidth="1"/>
    <col min="18" max="18" width="15.140625" style="52" customWidth="1"/>
    <col min="19" max="19" width="13.7109375" style="52" customWidth="1"/>
    <col min="20" max="20" width="13.5703125" style="52" hidden="1" customWidth="1"/>
    <col min="21" max="25" width="14.28515625" style="52" customWidth="1"/>
    <col min="26" max="26" width="14.4257812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5.75" x14ac:dyDescent="0.25">
      <c r="A2" s="136" t="s">
        <v>126</v>
      </c>
    </row>
    <row r="3" spans="1:26" x14ac:dyDescent="0.25">
      <c r="A3" s="24" t="s">
        <v>125</v>
      </c>
      <c r="B3" s="2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89">
        <v>2019</v>
      </c>
      <c r="Q5" s="291">
        <v>2020</v>
      </c>
      <c r="R5" s="316">
        <v>2021</v>
      </c>
      <c r="S5" s="316"/>
      <c r="U5" s="305">
        <v>2022</v>
      </c>
      <c r="V5" s="306"/>
      <c r="W5" s="304">
        <v>2023</v>
      </c>
      <c r="X5" s="304"/>
      <c r="Y5" s="302" t="s">
        <v>193</v>
      </c>
      <c r="Z5" s="302" t="s">
        <v>181</v>
      </c>
    </row>
    <row r="6" spans="1:26" ht="44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25" t="s">
        <v>8</v>
      </c>
      <c r="T6" s="43" t="s">
        <v>6</v>
      </c>
      <c r="U6" s="44" t="s">
        <v>7</v>
      </c>
      <c r="V6" s="288" t="s">
        <v>8</v>
      </c>
      <c r="W6" s="44" t="s">
        <v>7</v>
      </c>
      <c r="X6" s="286" t="s">
        <v>194</v>
      </c>
      <c r="Y6" s="303"/>
      <c r="Z6" s="303"/>
    </row>
    <row r="7" spans="1:26" x14ac:dyDescent="0.25">
      <c r="A7" s="21">
        <v>2001</v>
      </c>
      <c r="B7" s="20" t="s">
        <v>5</v>
      </c>
      <c r="C7" s="19">
        <v>447395</v>
      </c>
      <c r="D7" s="4">
        <v>750000</v>
      </c>
      <c r="E7" s="4">
        <v>364142</v>
      </c>
      <c r="F7" s="4">
        <f>E7/D7*100</f>
        <v>48.552266666666668</v>
      </c>
      <c r="G7" s="4">
        <v>1020000</v>
      </c>
      <c r="H7" s="4">
        <v>690751.64</v>
      </c>
      <c r="I7" s="4">
        <f>H7/G7*100</f>
        <v>67.720749019607837</v>
      </c>
      <c r="J7" s="4"/>
      <c r="K7" s="4"/>
      <c r="L7" s="4"/>
      <c r="M7" s="4"/>
      <c r="N7" s="4">
        <v>1400000</v>
      </c>
      <c r="O7" s="4">
        <v>1357000</v>
      </c>
      <c r="P7" s="54"/>
      <c r="Q7" s="54"/>
      <c r="R7" s="54"/>
      <c r="S7" s="54"/>
      <c r="T7" s="54">
        <v>2000000</v>
      </c>
      <c r="U7" s="54">
        <v>2000000</v>
      </c>
      <c r="V7" s="41">
        <v>0</v>
      </c>
      <c r="W7" s="54">
        <v>0</v>
      </c>
      <c r="X7" s="41"/>
      <c r="Y7" s="54"/>
      <c r="Z7" s="56"/>
    </row>
    <row r="8" spans="1:26" x14ac:dyDescent="0.25">
      <c r="A8" s="13">
        <v>2002</v>
      </c>
      <c r="B8" s="18" t="s">
        <v>3</v>
      </c>
      <c r="C8" s="13"/>
      <c r="D8" s="9"/>
      <c r="E8" s="9"/>
      <c r="F8" s="4"/>
      <c r="G8" s="9"/>
      <c r="H8" s="9"/>
      <c r="I8" s="4"/>
      <c r="J8" s="4"/>
      <c r="K8" s="9"/>
      <c r="L8" s="4"/>
      <c r="M8" s="4"/>
      <c r="N8" s="9"/>
      <c r="O8" s="9"/>
      <c r="P8" s="41"/>
      <c r="Q8" s="41"/>
      <c r="R8" s="41"/>
      <c r="S8" s="54"/>
      <c r="T8" s="41">
        <v>1000000</v>
      </c>
      <c r="U8" s="41">
        <v>1000000</v>
      </c>
      <c r="V8" s="41">
        <v>861062.5</v>
      </c>
      <c r="W8" s="41">
        <v>1000000</v>
      </c>
      <c r="X8" s="41"/>
      <c r="Y8" s="41"/>
      <c r="Z8" s="56"/>
    </row>
    <row r="9" spans="1:26" x14ac:dyDescent="0.25">
      <c r="A9" s="13">
        <v>2102</v>
      </c>
      <c r="B9" s="14" t="s">
        <v>4</v>
      </c>
      <c r="C9" s="15">
        <v>1194678</v>
      </c>
      <c r="D9" s="9">
        <v>2760000</v>
      </c>
      <c r="E9" s="9">
        <v>2751693</v>
      </c>
      <c r="F9" s="4">
        <f>E9/D9*100</f>
        <v>99.69902173913043</v>
      </c>
      <c r="G9" s="9">
        <v>1500000</v>
      </c>
      <c r="H9" s="9">
        <v>1463785</v>
      </c>
      <c r="I9" s="4">
        <f>H9/G9*100</f>
        <v>97.585666666666668</v>
      </c>
      <c r="J9" s="9"/>
      <c r="K9" s="9">
        <v>1728021</v>
      </c>
      <c r="L9" s="4">
        <f>K9/M9*100</f>
        <v>86.401049999999998</v>
      </c>
      <c r="M9" s="9">
        <v>2000000</v>
      </c>
      <c r="N9" s="9">
        <v>5230000</v>
      </c>
      <c r="O9" s="9">
        <v>4893355.34</v>
      </c>
      <c r="P9" s="41">
        <v>1000000</v>
      </c>
      <c r="Q9" s="41">
        <v>214408</v>
      </c>
      <c r="R9" s="41">
        <v>500000</v>
      </c>
      <c r="S9" s="41">
        <v>369661.6</v>
      </c>
      <c r="T9" s="41">
        <v>500000</v>
      </c>
      <c r="U9" s="41">
        <v>500000</v>
      </c>
      <c r="V9" s="41">
        <v>118158</v>
      </c>
      <c r="W9" s="54">
        <v>500000</v>
      </c>
      <c r="X9" s="41"/>
      <c r="Y9" s="41"/>
      <c r="Z9" s="56"/>
    </row>
    <row r="10" spans="1:26" x14ac:dyDescent="0.25">
      <c r="A10" s="13">
        <v>2103</v>
      </c>
      <c r="B10" s="14" t="s">
        <v>3</v>
      </c>
      <c r="C10" s="13"/>
      <c r="D10" s="9">
        <v>700000</v>
      </c>
      <c r="E10" s="9">
        <v>577326</v>
      </c>
      <c r="F10" s="4">
        <f>E10/D10*100</f>
        <v>82.475142857142856</v>
      </c>
      <c r="G10" s="9">
        <v>1650000</v>
      </c>
      <c r="H10" s="9">
        <v>1536150</v>
      </c>
      <c r="I10" s="4">
        <f>H10/G10*100</f>
        <v>93.100000000000009</v>
      </c>
      <c r="J10" s="9">
        <v>500000</v>
      </c>
      <c r="K10" s="9">
        <v>567043</v>
      </c>
      <c r="L10" s="4">
        <f>K10/M10*100</f>
        <v>49.308086956521741</v>
      </c>
      <c r="M10" s="9">
        <v>1150000</v>
      </c>
      <c r="N10" s="9">
        <v>500000</v>
      </c>
      <c r="O10" s="9">
        <v>458503.35</v>
      </c>
      <c r="P10" s="41">
        <v>800000</v>
      </c>
      <c r="Q10" s="41">
        <v>258290</v>
      </c>
      <c r="R10" s="41">
        <v>500000</v>
      </c>
      <c r="S10" s="54">
        <v>469200</v>
      </c>
      <c r="T10" s="41">
        <v>1000000</v>
      </c>
      <c r="U10" s="41">
        <v>1000000</v>
      </c>
      <c r="V10" s="41">
        <v>1000000</v>
      </c>
      <c r="W10" s="54">
        <v>1000000</v>
      </c>
      <c r="X10" s="41"/>
      <c r="Y10" s="41"/>
      <c r="Z10" s="56"/>
    </row>
    <row r="11" spans="1:26" x14ac:dyDescent="0.25">
      <c r="A11" s="12">
        <v>2106</v>
      </c>
      <c r="B11" s="8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4"/>
      <c r="M11" s="8"/>
      <c r="N11" s="8"/>
      <c r="O11" s="8"/>
      <c r="P11" s="41"/>
      <c r="Q11" s="10"/>
      <c r="R11" s="41">
        <v>15000000</v>
      </c>
      <c r="S11" s="54">
        <v>5691397.96</v>
      </c>
      <c r="T11" s="41">
        <f>1000000</f>
        <v>1000000</v>
      </c>
      <c r="U11" s="41">
        <f>1000000</f>
        <v>1000000</v>
      </c>
      <c r="V11" s="41">
        <v>0</v>
      </c>
      <c r="W11" s="54">
        <v>500000</v>
      </c>
      <c r="X11" s="41"/>
      <c r="Y11" s="41"/>
      <c r="Z11" s="56"/>
    </row>
    <row r="12" spans="1:26" x14ac:dyDescent="0.25">
      <c r="A12" s="11">
        <v>2507</v>
      </c>
      <c r="B12" s="10" t="s">
        <v>1</v>
      </c>
      <c r="C12" s="10"/>
      <c r="D12" s="10"/>
      <c r="E12" s="10"/>
      <c r="F12" s="10"/>
      <c r="G12" s="8"/>
      <c r="H12" s="10"/>
      <c r="I12" s="8"/>
      <c r="J12" s="8"/>
      <c r="K12" s="8"/>
      <c r="L12" s="4"/>
      <c r="M12" s="8"/>
      <c r="N12" s="8"/>
      <c r="O12" s="8"/>
      <c r="P12" s="41"/>
      <c r="Q12" s="10"/>
      <c r="R12" s="41"/>
      <c r="S12" s="41"/>
      <c r="T12" s="41">
        <v>3000000</v>
      </c>
      <c r="U12" s="41">
        <v>3000000</v>
      </c>
      <c r="V12" s="41">
        <v>0</v>
      </c>
      <c r="W12" s="54"/>
      <c r="X12" s="41"/>
      <c r="Y12" s="41"/>
      <c r="Z12" s="56"/>
    </row>
    <row r="13" spans="1:26" ht="16.5" thickBot="1" x14ac:dyDescent="0.3">
      <c r="A13" s="6" t="s">
        <v>0</v>
      </c>
      <c r="B13" s="6"/>
      <c r="C13" s="3">
        <f>SUM(C8:C10)</f>
        <v>1194678</v>
      </c>
      <c r="D13" s="3">
        <f>SUM(D8:D10)</f>
        <v>3460000</v>
      </c>
      <c r="E13" s="3">
        <f>SUM(E8:E10)</f>
        <v>3329019</v>
      </c>
      <c r="F13" s="5">
        <f>E13/D13*100</f>
        <v>96.214421965317925</v>
      </c>
      <c r="G13" s="3">
        <f>SUM(G8:G10)</f>
        <v>3150000</v>
      </c>
      <c r="H13" s="3">
        <f>SUM(H8:H10)</f>
        <v>2999935</v>
      </c>
      <c r="I13" s="3">
        <f>H13/G13*100</f>
        <v>95.236031746031742</v>
      </c>
      <c r="J13" s="3">
        <f>SUM(J8:J10)</f>
        <v>500000</v>
      </c>
      <c r="K13" s="3">
        <f>SUM(K8:K10)</f>
        <v>2295064</v>
      </c>
      <c r="L13" s="4">
        <f>K13/M13*100</f>
        <v>72.859174603174608</v>
      </c>
      <c r="M13" s="3">
        <f>SUM(M8:M10)</f>
        <v>3150000</v>
      </c>
      <c r="N13" s="3">
        <f>SUM(N8:N10)</f>
        <v>5730000</v>
      </c>
      <c r="O13" s="3">
        <f>SUM(O8:O10)</f>
        <v>5351858.6899999995</v>
      </c>
      <c r="P13" s="3">
        <f>SUM(P7:P12)</f>
        <v>1800000</v>
      </c>
      <c r="Q13" s="3">
        <f t="shared" ref="Q13:R13" si="0">SUM(Q7:Q12)</f>
        <v>472698</v>
      </c>
      <c r="R13" s="3">
        <f t="shared" si="0"/>
        <v>16000000</v>
      </c>
      <c r="S13" s="3">
        <f>SUM(S7:S12)</f>
        <v>6530259.5599999996</v>
      </c>
      <c r="T13" s="3">
        <f>SUM(T7:T12)</f>
        <v>8500000</v>
      </c>
      <c r="U13" s="3">
        <f>SUM(U7:U12)</f>
        <v>8500000</v>
      </c>
      <c r="V13" s="3">
        <f t="shared" ref="V13:Y13" si="1">SUM(V7:V12)</f>
        <v>1979220.5</v>
      </c>
      <c r="W13" s="3">
        <f t="shared" si="1"/>
        <v>3000000</v>
      </c>
      <c r="X13" s="3">
        <f t="shared" si="1"/>
        <v>0</v>
      </c>
      <c r="Y13" s="3">
        <f t="shared" si="1"/>
        <v>0</v>
      </c>
      <c r="Z13" s="3">
        <f t="shared" ref="Z13" si="2">SUM(Z7:Z12)</f>
        <v>0</v>
      </c>
    </row>
    <row r="14" spans="1:26" ht="15.75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7" spans="2:20" ht="15.75" x14ac:dyDescent="0.25">
      <c r="B17" s="28" t="s">
        <v>177</v>
      </c>
      <c r="T17" s="211" t="s">
        <v>158</v>
      </c>
    </row>
    <row r="18" spans="2:20" ht="27" customHeight="1" x14ac:dyDescent="0.25">
      <c r="B18" s="28" t="s">
        <v>124</v>
      </c>
      <c r="S18" s="293" t="s">
        <v>202</v>
      </c>
      <c r="T18" s="211" t="s">
        <v>159</v>
      </c>
    </row>
    <row r="19" spans="2:20" x14ac:dyDescent="0.25">
      <c r="T19" s="34" t="s">
        <v>160</v>
      </c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6" right="0.4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22" zoomScaleNormal="100" workbookViewId="0">
      <selection activeCell="R32" sqref="R32"/>
    </sheetView>
  </sheetViews>
  <sheetFormatPr defaultColWidth="9.140625" defaultRowHeight="15" x14ac:dyDescent="0.25"/>
  <cols>
    <col min="1" max="1" width="11" style="52" customWidth="1"/>
    <col min="2" max="2" width="26.5703125" style="52" customWidth="1"/>
    <col min="3" max="15" width="9.140625" style="52" hidden="1" customWidth="1"/>
    <col min="16" max="16" width="14.28515625" style="52" customWidth="1"/>
    <col min="17" max="17" width="14.140625" style="52" customWidth="1"/>
    <col min="18" max="18" width="13.7109375" style="52" customWidth="1"/>
    <col min="19" max="19" width="13.140625" style="52" hidden="1" customWidth="1"/>
    <col min="20" max="23" width="13.7109375" style="52" customWidth="1"/>
    <col min="24" max="24" width="14.7109375" style="52" customWidth="1"/>
    <col min="25" max="25" width="15.5703125" style="52" hidden="1" customWidth="1"/>
    <col min="26" max="16384" width="9.140625" style="52"/>
  </cols>
  <sheetData>
    <row r="1" spans="1:25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5" ht="18" x14ac:dyDescent="0.25">
      <c r="A2" s="49" t="s">
        <v>117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24" t="s">
        <v>115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15.75" x14ac:dyDescent="0.25">
      <c r="A4" s="24" t="s">
        <v>116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0">
        <v>2020</v>
      </c>
      <c r="Q5" s="301">
        <v>2021</v>
      </c>
      <c r="R5" s="301"/>
      <c r="T5" s="307">
        <v>2022</v>
      </c>
      <c r="U5" s="307"/>
      <c r="V5" s="307">
        <v>2023</v>
      </c>
      <c r="W5" s="307"/>
      <c r="X5" s="302" t="s">
        <v>193</v>
      </c>
      <c r="Y5" s="302" t="s">
        <v>181</v>
      </c>
    </row>
    <row r="6" spans="1:25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3" t="s">
        <v>9</v>
      </c>
      <c r="Q6" s="44" t="s">
        <v>7</v>
      </c>
      <c r="R6" s="217" t="s">
        <v>9</v>
      </c>
      <c r="S6" s="43" t="s">
        <v>6</v>
      </c>
      <c r="T6" s="221" t="s">
        <v>7</v>
      </c>
      <c r="U6" s="274" t="s">
        <v>9</v>
      </c>
      <c r="V6" s="273" t="s">
        <v>7</v>
      </c>
      <c r="W6" s="273" t="s">
        <v>194</v>
      </c>
      <c r="X6" s="303"/>
      <c r="Y6" s="303"/>
    </row>
    <row r="7" spans="1:25" ht="15.75" x14ac:dyDescent="0.25">
      <c r="A7" s="21">
        <v>2001</v>
      </c>
      <c r="B7" s="18" t="s">
        <v>5</v>
      </c>
      <c r="C7" s="21"/>
      <c r="D7" s="54">
        <v>65000</v>
      </c>
      <c r="E7" s="54">
        <v>63675</v>
      </c>
      <c r="F7" s="54">
        <f>E7/D7*100</f>
        <v>97.961538461538467</v>
      </c>
      <c r="G7" s="54"/>
      <c r="H7" s="54"/>
      <c r="I7" s="54"/>
      <c r="J7" s="54"/>
      <c r="K7" s="54">
        <v>172000</v>
      </c>
      <c r="L7" s="54">
        <f>K7/M7*100</f>
        <v>100</v>
      </c>
      <c r="M7" s="54">
        <v>172000</v>
      </c>
      <c r="N7" s="93">
        <v>472000</v>
      </c>
      <c r="O7" s="125">
        <v>471915</v>
      </c>
      <c r="P7" s="54">
        <v>5450572.0300000003</v>
      </c>
      <c r="Q7" s="54">
        <v>1000000</v>
      </c>
      <c r="R7" s="54">
        <v>613264</v>
      </c>
      <c r="S7" s="54">
        <v>1000000</v>
      </c>
      <c r="T7" s="54">
        <v>1000000</v>
      </c>
      <c r="U7" s="54">
        <v>202746</v>
      </c>
      <c r="V7" s="54">
        <v>1000000</v>
      </c>
      <c r="W7" s="54"/>
      <c r="X7" s="54"/>
      <c r="Y7" s="56"/>
    </row>
    <row r="8" spans="1:25" x14ac:dyDescent="0.25">
      <c r="A8" s="21">
        <v>2003</v>
      </c>
      <c r="B8" s="18" t="s">
        <v>19</v>
      </c>
      <c r="C8" s="65">
        <v>220640</v>
      </c>
      <c r="D8" s="54">
        <v>500000</v>
      </c>
      <c r="E8" s="54">
        <v>204255</v>
      </c>
      <c r="F8" s="54">
        <f>E8/D8*100</f>
        <v>40.850999999999999</v>
      </c>
      <c r="G8" s="54">
        <v>500000</v>
      </c>
      <c r="H8" s="54">
        <v>0</v>
      </c>
      <c r="I8" s="54">
        <f>H8/G8*100</f>
        <v>0</v>
      </c>
      <c r="J8" s="54">
        <v>500000</v>
      </c>
      <c r="K8" s="54"/>
      <c r="L8" s="54"/>
      <c r="M8" s="54">
        <v>500000</v>
      </c>
      <c r="N8" s="54"/>
      <c r="O8" s="54"/>
      <c r="P8" s="54"/>
      <c r="Q8" s="54"/>
      <c r="R8" s="54"/>
      <c r="S8" s="54"/>
      <c r="T8" s="54">
        <v>1000000</v>
      </c>
      <c r="U8" s="54">
        <v>0</v>
      </c>
      <c r="V8" s="54">
        <v>1000000</v>
      </c>
      <c r="W8" s="54"/>
      <c r="X8" s="54"/>
      <c r="Y8" s="56"/>
    </row>
    <row r="9" spans="1:25" x14ac:dyDescent="0.25">
      <c r="A9" s="21">
        <v>2102</v>
      </c>
      <c r="B9" s="18" t="s">
        <v>4</v>
      </c>
      <c r="C9" s="21"/>
      <c r="D9" s="54">
        <v>200000</v>
      </c>
      <c r="E9" s="54">
        <v>136560</v>
      </c>
      <c r="F9" s="54">
        <f>E9/D9*100</f>
        <v>68.28</v>
      </c>
      <c r="G9" s="54">
        <v>434516</v>
      </c>
      <c r="H9" s="54">
        <v>384177</v>
      </c>
      <c r="I9" s="54">
        <f>H9/G9*100</f>
        <v>88.414926032643208</v>
      </c>
      <c r="J9" s="54">
        <v>200000</v>
      </c>
      <c r="K9" s="2">
        <v>210242</v>
      </c>
      <c r="L9" s="54">
        <f>K9/M9*100</f>
        <v>99.640758293838857</v>
      </c>
      <c r="M9" s="54">
        <v>211000</v>
      </c>
      <c r="N9" s="54">
        <v>200000</v>
      </c>
      <c r="O9" s="54">
        <v>178933</v>
      </c>
      <c r="P9" s="54">
        <v>0</v>
      </c>
      <c r="Q9" s="54">
        <v>200000</v>
      </c>
      <c r="R9" s="54">
        <v>55000</v>
      </c>
      <c r="S9" s="54">
        <v>500000</v>
      </c>
      <c r="T9" s="54">
        <v>500000</v>
      </c>
      <c r="U9" s="54">
        <v>0</v>
      </c>
      <c r="V9" s="54">
        <v>500000</v>
      </c>
      <c r="W9" s="54"/>
      <c r="X9" s="54"/>
      <c r="Y9" s="56"/>
    </row>
    <row r="10" spans="1:25" x14ac:dyDescent="0.25">
      <c r="A10" s="21">
        <v>2103</v>
      </c>
      <c r="B10" s="18" t="s">
        <v>3</v>
      </c>
      <c r="C10" s="21"/>
      <c r="D10" s="54">
        <v>500000</v>
      </c>
      <c r="E10" s="54"/>
      <c r="F10" s="54">
        <f>E10/D10*100</f>
        <v>0</v>
      </c>
      <c r="G10" s="54">
        <v>0</v>
      </c>
      <c r="H10" s="54">
        <v>0</v>
      </c>
      <c r="I10" s="54"/>
      <c r="J10" s="54"/>
      <c r="K10" s="54"/>
      <c r="L10" s="54"/>
      <c r="M10" s="54"/>
      <c r="N10" s="54">
        <v>10126000</v>
      </c>
      <c r="O10" s="54">
        <v>4966749.83</v>
      </c>
      <c r="P10" s="54"/>
      <c r="Q10" s="54"/>
      <c r="R10" s="54"/>
      <c r="S10" s="54"/>
      <c r="T10" s="54"/>
      <c r="U10" s="54"/>
      <c r="V10" s="54"/>
      <c r="W10" s="54"/>
      <c r="X10" s="54"/>
      <c r="Y10" s="56"/>
    </row>
    <row r="11" spans="1:25" x14ac:dyDescent="0.25">
      <c r="A11" s="13">
        <v>2104</v>
      </c>
      <c r="B11" s="18" t="s">
        <v>5</v>
      </c>
      <c r="C11" s="13"/>
      <c r="D11" s="41"/>
      <c r="E11" s="41"/>
      <c r="F11" s="41"/>
      <c r="G11" s="41"/>
      <c r="H11" s="41"/>
      <c r="I11" s="41"/>
      <c r="J11" s="41"/>
      <c r="K11" s="41"/>
      <c r="L11" s="54"/>
      <c r="M11" s="41"/>
      <c r="N11" s="41">
        <v>150000</v>
      </c>
      <c r="O11" s="41">
        <v>112450</v>
      </c>
      <c r="P11" s="41"/>
      <c r="Q11" s="41"/>
      <c r="R11" s="41"/>
      <c r="S11" s="41"/>
      <c r="T11" s="41"/>
      <c r="U11" s="41"/>
      <c r="V11" s="41"/>
      <c r="W11" s="41"/>
      <c r="X11" s="41"/>
      <c r="Y11" s="56"/>
    </row>
    <row r="12" spans="1:25" x14ac:dyDescent="0.25">
      <c r="A12" s="13">
        <v>2105</v>
      </c>
      <c r="B12" s="76" t="s">
        <v>127</v>
      </c>
      <c r="C12" s="13"/>
      <c r="D12" s="41"/>
      <c r="E12" s="41"/>
      <c r="F12" s="41"/>
      <c r="G12" s="41"/>
      <c r="H12" s="41"/>
      <c r="I12" s="41"/>
      <c r="J12" s="41"/>
      <c r="K12" s="41"/>
      <c r="L12" s="54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56"/>
    </row>
    <row r="13" spans="1:25" ht="16.5" thickBot="1" x14ac:dyDescent="0.3">
      <c r="A13" s="6" t="s">
        <v>0</v>
      </c>
      <c r="B13" s="6"/>
      <c r="C13" s="3">
        <f>SUM(C7:C10)</f>
        <v>220640</v>
      </c>
      <c r="D13" s="3">
        <f>SUM(D7:D10)</f>
        <v>1265000</v>
      </c>
      <c r="E13" s="3">
        <f>SUM(E7:E10)</f>
        <v>404490</v>
      </c>
      <c r="F13" s="64">
        <f>E13/D13*100</f>
        <v>31.975494071146244</v>
      </c>
      <c r="G13" s="3">
        <f>SUM(G7:G10)</f>
        <v>934516</v>
      </c>
      <c r="H13" s="3">
        <f>SUM(H7:H10)</f>
        <v>384177</v>
      </c>
      <c r="I13" s="3">
        <f>H13/G13*100</f>
        <v>41.10972952844039</v>
      </c>
      <c r="J13" s="3">
        <f>SUM(J7:J10)</f>
        <v>700000</v>
      </c>
      <c r="K13" s="3">
        <f>SUM(K7:K10)</f>
        <v>382242</v>
      </c>
      <c r="L13" s="54">
        <f>K13/M13*100</f>
        <v>43.289014722536805</v>
      </c>
      <c r="M13" s="3">
        <f>SUM(M7:M10)</f>
        <v>883000</v>
      </c>
      <c r="N13" s="3">
        <f>SUM(N7:N11)</f>
        <v>10948000</v>
      </c>
      <c r="O13" s="3">
        <f>SUM(O7:O11)</f>
        <v>5730047.8300000001</v>
      </c>
      <c r="P13" s="3">
        <f t="shared" ref="P13:S13" si="0">SUM(P7:P12)</f>
        <v>5450572.0300000003</v>
      </c>
      <c r="Q13" s="3">
        <f t="shared" si="0"/>
        <v>1200000</v>
      </c>
      <c r="R13" s="3">
        <f t="shared" si="0"/>
        <v>668264</v>
      </c>
      <c r="S13" s="3">
        <f t="shared" si="0"/>
        <v>1500000</v>
      </c>
      <c r="T13" s="3">
        <f>SUM(T7:T12)</f>
        <v>2500000</v>
      </c>
      <c r="U13" s="3">
        <f t="shared" ref="U13" si="1">SUM(U7:U12)</f>
        <v>202746</v>
      </c>
      <c r="V13" s="3">
        <f>SUM(V7:V12)</f>
        <v>2500000</v>
      </c>
      <c r="W13" s="3">
        <f t="shared" ref="W13" si="2">SUM(W7:W12)</f>
        <v>0</v>
      </c>
      <c r="X13" s="3">
        <f t="shared" ref="X13" si="3">SUM(X7:X12)</f>
        <v>0</v>
      </c>
      <c r="Y13" s="3">
        <f t="shared" ref="Y13" si="4">SUM(Y7:Y12)</f>
        <v>0</v>
      </c>
    </row>
    <row r="14" spans="1:25" ht="16.5" thickTop="1" x14ac:dyDescent="0.25">
      <c r="A14" s="40"/>
      <c r="B14" s="40"/>
      <c r="C14" s="40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ht="15.75" x14ac:dyDescent="0.25">
      <c r="A15" s="40"/>
      <c r="B15" s="40"/>
      <c r="C15" s="40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x14ac:dyDescent="0.25">
      <c r="A16" s="24" t="s">
        <v>115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7" ht="15.75" x14ac:dyDescent="0.25">
      <c r="A17" s="24" t="s">
        <v>114</v>
      </c>
      <c r="B17" s="23"/>
      <c r="C17" s="2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7" ht="15" customHeight="1" x14ac:dyDescent="0.25">
      <c r="A18" s="297" t="s">
        <v>12</v>
      </c>
      <c r="B18" s="298"/>
      <c r="C18" s="48">
        <v>2014</v>
      </c>
      <c r="D18" s="308">
        <v>2015</v>
      </c>
      <c r="E18" s="309"/>
      <c r="F18" s="310"/>
      <c r="G18" s="308">
        <v>2016</v>
      </c>
      <c r="H18" s="309"/>
      <c r="I18" s="310"/>
      <c r="J18" s="45">
        <v>2017</v>
      </c>
      <c r="K18" s="311">
        <v>2017</v>
      </c>
      <c r="L18" s="312"/>
      <c r="M18" s="313"/>
      <c r="N18" s="311">
        <v>2018</v>
      </c>
      <c r="O18" s="313"/>
      <c r="P18" s="270">
        <v>2020</v>
      </c>
      <c r="Q18" s="301">
        <v>2021</v>
      </c>
      <c r="R18" s="301"/>
      <c r="S18" s="47">
        <v>2022</v>
      </c>
      <c r="T18" s="307">
        <v>2022</v>
      </c>
      <c r="U18" s="307"/>
      <c r="V18" s="307">
        <v>2023</v>
      </c>
      <c r="W18" s="307"/>
      <c r="X18" s="302" t="s">
        <v>193</v>
      </c>
      <c r="Y18" s="302" t="s">
        <v>178</v>
      </c>
    </row>
    <row r="19" spans="1:27" ht="48.75" customHeight="1" x14ac:dyDescent="0.25">
      <c r="A19" s="299"/>
      <c r="B19" s="300"/>
      <c r="C19" s="46" t="s">
        <v>8</v>
      </c>
      <c r="D19" s="45" t="s">
        <v>7</v>
      </c>
      <c r="E19" s="45" t="s">
        <v>8</v>
      </c>
      <c r="F19" s="43" t="s">
        <v>11</v>
      </c>
      <c r="G19" s="43" t="s">
        <v>10</v>
      </c>
      <c r="H19" s="45" t="s">
        <v>8</v>
      </c>
      <c r="I19" s="43" t="s">
        <v>11</v>
      </c>
      <c r="J19" s="45" t="s">
        <v>7</v>
      </c>
      <c r="K19" s="45" t="s">
        <v>9</v>
      </c>
      <c r="L19" s="43" t="s">
        <v>11</v>
      </c>
      <c r="M19" s="43" t="s">
        <v>10</v>
      </c>
      <c r="N19" s="43" t="s">
        <v>10</v>
      </c>
      <c r="O19" s="45" t="s">
        <v>9</v>
      </c>
      <c r="P19" s="43" t="s">
        <v>9</v>
      </c>
      <c r="Q19" s="44" t="s">
        <v>7</v>
      </c>
      <c r="R19" s="217" t="s">
        <v>9</v>
      </c>
      <c r="S19" s="43" t="s">
        <v>6</v>
      </c>
      <c r="T19" s="221" t="s">
        <v>7</v>
      </c>
      <c r="U19" s="274" t="s">
        <v>9</v>
      </c>
      <c r="V19" s="273" t="s">
        <v>7</v>
      </c>
      <c r="W19" s="273" t="s">
        <v>194</v>
      </c>
      <c r="X19" s="303"/>
      <c r="Y19" s="303"/>
    </row>
    <row r="20" spans="1:27" x14ac:dyDescent="0.25">
      <c r="A20" s="21">
        <v>2001</v>
      </c>
      <c r="B20" s="18" t="s">
        <v>5</v>
      </c>
      <c r="C20" s="46"/>
      <c r="D20" s="45"/>
      <c r="E20" s="45"/>
      <c r="F20" s="43"/>
      <c r="G20" s="43"/>
      <c r="H20" s="45"/>
      <c r="I20" s="43"/>
      <c r="J20" s="45"/>
      <c r="K20" s="45"/>
      <c r="L20" s="43"/>
      <c r="M20" s="43"/>
      <c r="N20" s="43"/>
      <c r="O20" s="45"/>
      <c r="P20" s="44"/>
      <c r="Q20" s="61">
        <v>1000000</v>
      </c>
      <c r="R20" s="61">
        <v>85530</v>
      </c>
      <c r="S20" s="61">
        <v>15000000</v>
      </c>
      <c r="T20" s="61">
        <v>1000000</v>
      </c>
      <c r="U20" s="41">
        <v>0</v>
      </c>
      <c r="V20" s="61">
        <v>1000000</v>
      </c>
      <c r="W20" s="54"/>
      <c r="X20" s="61"/>
      <c r="Y20" s="56"/>
    </row>
    <row r="21" spans="1:27" x14ac:dyDescent="0.25">
      <c r="A21" s="21">
        <v>2003</v>
      </c>
      <c r="B21" s="18" t="s">
        <v>19</v>
      </c>
      <c r="C21" s="65"/>
      <c r="D21" s="54">
        <v>500000</v>
      </c>
      <c r="E21" s="54"/>
      <c r="F21" s="54">
        <f>E21/D21*100</f>
        <v>0</v>
      </c>
      <c r="G21" s="54">
        <v>500000</v>
      </c>
      <c r="H21" s="54">
        <v>0</v>
      </c>
      <c r="I21" s="54">
        <f>H21/G21*100</f>
        <v>0</v>
      </c>
      <c r="J21" s="54">
        <v>200000</v>
      </c>
      <c r="K21" s="54"/>
      <c r="L21" s="54"/>
      <c r="M21" s="54">
        <v>200000</v>
      </c>
      <c r="N21" s="54"/>
      <c r="O21" s="54"/>
      <c r="P21" s="54"/>
      <c r="Q21" s="54"/>
      <c r="R21" s="54"/>
      <c r="S21" s="54"/>
      <c r="T21" s="61">
        <v>2000000</v>
      </c>
      <c r="U21" s="41">
        <v>0</v>
      </c>
      <c r="V21" s="54">
        <v>0</v>
      </c>
      <c r="W21" s="54"/>
      <c r="X21" s="61"/>
      <c r="Y21" s="56"/>
    </row>
    <row r="22" spans="1:27" x14ac:dyDescent="0.25">
      <c r="A22" s="13">
        <v>2101</v>
      </c>
      <c r="B22" s="18" t="s">
        <v>19</v>
      </c>
      <c r="C22" s="85"/>
      <c r="D22" s="41"/>
      <c r="E22" s="41"/>
      <c r="F22" s="54"/>
      <c r="G22" s="41"/>
      <c r="H22" s="41"/>
      <c r="I22" s="54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56"/>
    </row>
    <row r="23" spans="1:27" x14ac:dyDescent="0.25">
      <c r="A23" s="13">
        <v>2102</v>
      </c>
      <c r="B23" s="18" t="s">
        <v>4</v>
      </c>
      <c r="C23" s="85">
        <v>195610</v>
      </c>
      <c r="D23" s="41">
        <v>220000</v>
      </c>
      <c r="E23" s="41">
        <v>218144</v>
      </c>
      <c r="F23" s="54">
        <f>E23/D23*100</f>
        <v>99.156363636363636</v>
      </c>
      <c r="G23" s="41">
        <v>766000</v>
      </c>
      <c r="H23" s="41">
        <v>764336.3</v>
      </c>
      <c r="I23" s="54">
        <f>H23/G23*100</f>
        <v>99.782806788511763</v>
      </c>
      <c r="J23" s="41">
        <v>800000</v>
      </c>
      <c r="K23" s="41">
        <v>788413</v>
      </c>
      <c r="L23" s="41">
        <f>K23/M23*100</f>
        <v>99.9256020278834</v>
      </c>
      <c r="M23" s="41">
        <v>789000</v>
      </c>
      <c r="N23" s="41">
        <v>627000</v>
      </c>
      <c r="O23" s="41">
        <v>618609</v>
      </c>
      <c r="P23" s="41">
        <v>309755</v>
      </c>
      <c r="Q23" s="41">
        <v>500000</v>
      </c>
      <c r="R23" s="41">
        <v>379072</v>
      </c>
      <c r="S23" s="41">
        <v>500000</v>
      </c>
      <c r="T23" s="41">
        <v>500000</v>
      </c>
      <c r="U23" s="41">
        <v>0</v>
      </c>
      <c r="V23" s="41">
        <v>500000</v>
      </c>
      <c r="W23" s="41"/>
      <c r="X23" s="41"/>
      <c r="Y23" s="56"/>
    </row>
    <row r="24" spans="1:27" x14ac:dyDescent="0.25">
      <c r="A24" s="13">
        <v>2103</v>
      </c>
      <c r="B24" s="18" t="s">
        <v>3</v>
      </c>
      <c r="C24" s="13"/>
      <c r="D24" s="41"/>
      <c r="E24" s="41"/>
      <c r="F24" s="54"/>
      <c r="G24" s="41"/>
      <c r="H24" s="41"/>
      <c r="I24" s="54"/>
      <c r="J24" s="41"/>
      <c r="K24" s="41"/>
      <c r="L24" s="41"/>
      <c r="M24" s="41"/>
      <c r="N24" s="41">
        <v>500000</v>
      </c>
      <c r="O24" s="41">
        <v>0</v>
      </c>
      <c r="P24" s="41"/>
      <c r="Q24" s="41"/>
      <c r="R24" s="41"/>
      <c r="S24" s="41"/>
      <c r="T24" s="41">
        <v>500000</v>
      </c>
      <c r="U24" s="41">
        <v>0</v>
      </c>
      <c r="V24" s="41">
        <v>500000</v>
      </c>
      <c r="W24" s="41"/>
      <c r="X24" s="41"/>
      <c r="Y24" s="56"/>
    </row>
    <row r="25" spans="1:27" x14ac:dyDescent="0.25">
      <c r="A25" s="12">
        <v>2106</v>
      </c>
      <c r="B25" s="8" t="s">
        <v>2</v>
      </c>
      <c r="C25" s="8"/>
      <c r="D25" s="8"/>
      <c r="E25" s="8"/>
      <c r="F25" s="8"/>
      <c r="G25" s="8"/>
      <c r="H25" s="8"/>
      <c r="I25" s="8"/>
      <c r="J25" s="8"/>
      <c r="K25" s="8"/>
      <c r="L25" s="41"/>
      <c r="M25" s="8"/>
      <c r="N25" s="41">
        <v>500000</v>
      </c>
      <c r="O25" s="41">
        <v>450000</v>
      </c>
      <c r="P25" s="41"/>
      <c r="Q25" s="41"/>
      <c r="R25" s="41"/>
      <c r="S25" s="41"/>
      <c r="T25" s="41"/>
      <c r="U25" s="41"/>
      <c r="V25" s="41"/>
      <c r="W25" s="41"/>
      <c r="X25" s="41"/>
      <c r="Y25" s="56"/>
    </row>
    <row r="26" spans="1:27" ht="16.5" thickBot="1" x14ac:dyDescent="0.3">
      <c r="A26" s="6" t="s">
        <v>0</v>
      </c>
      <c r="B26" s="6"/>
      <c r="C26" s="3">
        <f>SUM(C21:C23)</f>
        <v>195610</v>
      </c>
      <c r="D26" s="3">
        <f>SUM(D21:D23)</f>
        <v>720000</v>
      </c>
      <c r="E26" s="3">
        <f>SUM(E21:E23)</f>
        <v>218144</v>
      </c>
      <c r="F26" s="64">
        <f>E26/D26*100</f>
        <v>30.297777777777778</v>
      </c>
      <c r="G26" s="3">
        <f>SUM(G21:G23)</f>
        <v>1266000</v>
      </c>
      <c r="H26" s="3">
        <f>SUM(H21:H23)</f>
        <v>764336.3</v>
      </c>
      <c r="I26" s="3">
        <f>H26/G26*100</f>
        <v>60.37411532385466</v>
      </c>
      <c r="J26" s="3">
        <f>SUM(J21:J23)</f>
        <v>1000000</v>
      </c>
      <c r="K26" s="3">
        <f>SUM(K21:K23)</f>
        <v>788413</v>
      </c>
      <c r="L26" s="3">
        <f>K26/M26*100</f>
        <v>79.718200202224466</v>
      </c>
      <c r="M26" s="3">
        <f>SUM(M21:M23)</f>
        <v>989000</v>
      </c>
      <c r="N26" s="3">
        <f>SUM(N23:N25)</f>
        <v>1627000</v>
      </c>
      <c r="O26" s="3">
        <f>SUM(O23:O25)</f>
        <v>1068609</v>
      </c>
      <c r="P26" s="3">
        <f t="shared" ref="P26:S26" si="5">SUM(P20:P25)</f>
        <v>309755</v>
      </c>
      <c r="Q26" s="3">
        <f t="shared" si="5"/>
        <v>1500000</v>
      </c>
      <c r="R26" s="3">
        <f t="shared" si="5"/>
        <v>464602</v>
      </c>
      <c r="S26" s="3">
        <f t="shared" si="5"/>
        <v>15500000</v>
      </c>
      <c r="T26" s="3">
        <f>SUM(T20:T25)</f>
        <v>4000000</v>
      </c>
      <c r="U26" s="3">
        <f t="shared" ref="U26:Y26" si="6">SUM(U20:U25)</f>
        <v>0</v>
      </c>
      <c r="V26" s="3">
        <f>SUM(V20:V25)</f>
        <v>2000000</v>
      </c>
      <c r="W26" s="3">
        <f t="shared" si="6"/>
        <v>0</v>
      </c>
      <c r="X26" s="3">
        <f t="shared" si="6"/>
        <v>0</v>
      </c>
      <c r="Y26" s="3">
        <f t="shared" si="6"/>
        <v>0</v>
      </c>
    </row>
    <row r="27" spans="1:27" ht="15.75" thickTop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7" ht="16.5" thickBot="1" x14ac:dyDescent="0.3">
      <c r="A28" s="37"/>
      <c r="B28" s="40" t="s">
        <v>156</v>
      </c>
      <c r="E28" s="31"/>
      <c r="F28" s="31"/>
      <c r="G28" s="31"/>
      <c r="H28" s="31"/>
      <c r="I28" s="31"/>
      <c r="J28" s="31"/>
      <c r="K28" s="34"/>
      <c r="L28" s="34"/>
      <c r="M28" s="31"/>
      <c r="N28" s="34"/>
      <c r="O28" s="34"/>
      <c r="P28" s="34"/>
      <c r="Q28" s="187">
        <f>Q13+Q26</f>
        <v>2700000</v>
      </c>
      <c r="R28" s="192"/>
      <c r="S28" s="187">
        <f>S13+S26</f>
        <v>17000000</v>
      </c>
      <c r="T28" s="187">
        <f>T13+T26</f>
        <v>6500000</v>
      </c>
      <c r="U28" s="187">
        <f t="shared" ref="U28:Y28" si="7">U13+U26</f>
        <v>202746</v>
      </c>
      <c r="V28" s="187">
        <f t="shared" si="7"/>
        <v>4500000</v>
      </c>
      <c r="W28" s="187">
        <f t="shared" si="7"/>
        <v>0</v>
      </c>
      <c r="X28" s="187">
        <f t="shared" si="7"/>
        <v>0</v>
      </c>
      <c r="Y28" s="187">
        <f t="shared" si="7"/>
        <v>0</v>
      </c>
    </row>
    <row r="29" spans="1:27" ht="16.5" thickTop="1" x14ac:dyDescent="0.25">
      <c r="A29" s="25"/>
      <c r="B29" s="28"/>
      <c r="C29" s="109"/>
      <c r="D29" s="110"/>
      <c r="E29" s="31"/>
      <c r="F29" s="31"/>
      <c r="G29" s="31"/>
      <c r="H29" s="31"/>
      <c r="I29" s="35"/>
      <c r="J29" s="35"/>
      <c r="K29" s="34"/>
      <c r="L29" s="34"/>
      <c r="M29" s="35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26"/>
    </row>
    <row r="30" spans="1:27" ht="15.75" x14ac:dyDescent="0.25">
      <c r="AA30" s="211"/>
    </row>
    <row r="31" spans="1:27" ht="15.75" x14ac:dyDescent="0.25">
      <c r="B31" s="28" t="s">
        <v>177</v>
      </c>
      <c r="C31" s="204"/>
      <c r="D31" s="204"/>
      <c r="AA31" s="211"/>
    </row>
    <row r="32" spans="1:27" ht="24" customHeight="1" x14ac:dyDescent="0.25">
      <c r="B32" s="28" t="s">
        <v>124</v>
      </c>
      <c r="C32" s="109"/>
      <c r="D32" s="110"/>
      <c r="R32" s="293" t="s">
        <v>202</v>
      </c>
      <c r="AA32" s="34"/>
    </row>
    <row r="41" spans="20:20" x14ac:dyDescent="0.25">
      <c r="T41" s="295"/>
    </row>
  </sheetData>
  <mergeCells count="21">
    <mergeCell ref="A1:Y1"/>
    <mergeCell ref="A5:B6"/>
    <mergeCell ref="D5:F5"/>
    <mergeCell ref="G5:I5"/>
    <mergeCell ref="K5:M5"/>
    <mergeCell ref="N5:O5"/>
    <mergeCell ref="T5:U5"/>
    <mergeCell ref="X5:X6"/>
    <mergeCell ref="A18:B19"/>
    <mergeCell ref="D18:F18"/>
    <mergeCell ref="G18:I18"/>
    <mergeCell ref="K18:M18"/>
    <mergeCell ref="N18:O18"/>
    <mergeCell ref="Y18:Y19"/>
    <mergeCell ref="Q5:R5"/>
    <mergeCell ref="Y5:Y6"/>
    <mergeCell ref="Q18:R18"/>
    <mergeCell ref="T18:U18"/>
    <mergeCell ref="X18:X19"/>
    <mergeCell ref="V5:W5"/>
    <mergeCell ref="V18:W18"/>
  </mergeCells>
  <pageMargins left="0.66" right="0.52" top="0.75" bottom="0.4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zoomScaleNormal="100" workbookViewId="0">
      <selection activeCell="S17" sqref="S17"/>
    </sheetView>
  </sheetViews>
  <sheetFormatPr defaultColWidth="9.140625" defaultRowHeight="15" x14ac:dyDescent="0.25"/>
  <cols>
    <col min="1" max="1" width="7.7109375" style="52" customWidth="1"/>
    <col min="2" max="2" width="25.42578125" style="52" customWidth="1"/>
    <col min="3" max="15" width="0" style="52" hidden="1" customWidth="1"/>
    <col min="16" max="16" width="13.28515625" style="52" hidden="1" customWidth="1"/>
    <col min="17" max="17" width="13.7109375" style="52" customWidth="1"/>
    <col min="18" max="18" width="14.5703125" style="52" customWidth="1"/>
    <col min="19" max="19" width="14.140625" style="52" customWidth="1"/>
    <col min="20" max="20" width="13.28515625" style="52" hidden="1" customWidth="1"/>
    <col min="21" max="21" width="14.140625" style="52" customWidth="1"/>
    <col min="22" max="22" width="13.28515625" style="52" customWidth="1"/>
    <col min="23" max="23" width="14.140625" style="52" customWidth="1"/>
    <col min="24" max="24" width="14" style="52" customWidth="1"/>
    <col min="25" max="25" width="14.5703125" style="52" customWidth="1"/>
    <col min="26" max="26" width="14.85546875" style="52" hidden="1" customWidth="1"/>
    <col min="27" max="16384" width="9.140625" style="52"/>
  </cols>
  <sheetData>
    <row r="1" spans="1:28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8" ht="18" x14ac:dyDescent="0.25">
      <c r="A2" s="49" t="s">
        <v>113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8" x14ac:dyDescent="0.25">
      <c r="A3" s="24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8" ht="15.75" x14ac:dyDescent="0.25">
      <c r="A4" s="24" t="s">
        <v>111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8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Q5" s="270">
        <v>2020</v>
      </c>
      <c r="R5" s="301">
        <v>2021</v>
      </c>
      <c r="S5" s="301"/>
      <c r="U5" s="314">
        <v>2022</v>
      </c>
      <c r="V5" s="315"/>
      <c r="W5" s="307">
        <v>2023</v>
      </c>
      <c r="X5" s="307"/>
      <c r="Y5" s="302" t="s">
        <v>193</v>
      </c>
      <c r="Z5" s="302" t="s">
        <v>181</v>
      </c>
    </row>
    <row r="6" spans="1:28" ht="50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43" t="s">
        <v>6</v>
      </c>
      <c r="U6" s="44" t="s">
        <v>7</v>
      </c>
      <c r="V6" s="274" t="s">
        <v>8</v>
      </c>
      <c r="W6" s="273" t="s">
        <v>7</v>
      </c>
      <c r="X6" s="273" t="s">
        <v>194</v>
      </c>
      <c r="Y6" s="303"/>
      <c r="Z6" s="303"/>
    </row>
    <row r="7" spans="1:28" x14ac:dyDescent="0.25">
      <c r="A7" s="63">
        <v>2001</v>
      </c>
      <c r="B7" s="18" t="s">
        <v>5</v>
      </c>
      <c r="C7" s="178"/>
      <c r="D7" s="84"/>
      <c r="E7" s="84"/>
      <c r="F7" s="83"/>
      <c r="G7" s="84"/>
      <c r="H7" s="84"/>
      <c r="I7" s="83"/>
      <c r="J7" s="82">
        <v>150000</v>
      </c>
      <c r="K7" s="82">
        <v>94000</v>
      </c>
      <c r="L7" s="82">
        <f>K7/M7*100</f>
        <v>62.666666666666671</v>
      </c>
      <c r="M7" s="82">
        <v>150000</v>
      </c>
      <c r="N7" s="164"/>
      <c r="O7" s="164"/>
      <c r="P7" s="164"/>
      <c r="Q7" s="164"/>
      <c r="R7" s="164"/>
      <c r="S7" s="164"/>
      <c r="T7" s="164">
        <v>200000</v>
      </c>
      <c r="U7" s="54"/>
      <c r="V7" s="54"/>
      <c r="W7" s="54">
        <v>0</v>
      </c>
      <c r="X7" s="54"/>
      <c r="Y7" s="54"/>
      <c r="Z7" s="56"/>
    </row>
    <row r="8" spans="1:28" x14ac:dyDescent="0.25">
      <c r="A8" s="196">
        <v>2003</v>
      </c>
      <c r="B8" s="18" t="s">
        <v>19</v>
      </c>
      <c r="C8" s="196"/>
      <c r="D8" s="84"/>
      <c r="E8" s="84"/>
      <c r="F8" s="83"/>
      <c r="G8" s="84"/>
      <c r="H8" s="84"/>
      <c r="I8" s="83"/>
      <c r="J8" s="82"/>
      <c r="K8" s="82"/>
      <c r="L8" s="82"/>
      <c r="M8" s="82"/>
      <c r="N8" s="164"/>
      <c r="O8" s="164"/>
      <c r="P8" s="164"/>
      <c r="Q8" s="164"/>
      <c r="R8" s="164"/>
      <c r="S8" s="209"/>
      <c r="T8" s="164"/>
      <c r="U8" s="54">
        <v>500000</v>
      </c>
      <c r="V8" s="54">
        <v>400402</v>
      </c>
      <c r="W8" s="54"/>
      <c r="X8" s="54"/>
      <c r="Y8" s="54"/>
      <c r="Z8" s="56"/>
    </row>
    <row r="9" spans="1:28" x14ac:dyDescent="0.25">
      <c r="A9" s="13">
        <v>2507</v>
      </c>
      <c r="B9" s="10" t="s">
        <v>1</v>
      </c>
      <c r="C9" s="237"/>
      <c r="D9" s="84"/>
      <c r="E9" s="84"/>
      <c r="F9" s="83"/>
      <c r="G9" s="84"/>
      <c r="H9" s="84"/>
      <c r="I9" s="83"/>
      <c r="J9" s="82"/>
      <c r="K9" s="82"/>
      <c r="L9" s="82"/>
      <c r="M9" s="82"/>
      <c r="N9" s="164"/>
      <c r="O9" s="164"/>
      <c r="P9" s="164"/>
      <c r="Q9" s="164"/>
      <c r="R9" s="164"/>
      <c r="S9" s="209"/>
      <c r="T9" s="164"/>
      <c r="U9" s="54"/>
      <c r="V9" s="54"/>
      <c r="W9" s="54">
        <v>3000000</v>
      </c>
      <c r="X9" s="54"/>
      <c r="Y9" s="54"/>
      <c r="Z9" s="56"/>
    </row>
    <row r="10" spans="1:28" x14ac:dyDescent="0.25">
      <c r="A10" s="21">
        <v>2102</v>
      </c>
      <c r="B10" s="18" t="s">
        <v>4</v>
      </c>
      <c r="C10" s="65">
        <v>1321402</v>
      </c>
      <c r="D10" s="54">
        <v>250000</v>
      </c>
      <c r="E10" s="54">
        <v>120824</v>
      </c>
      <c r="F10" s="54">
        <f>E10/D10*100</f>
        <v>48.329599999999999</v>
      </c>
      <c r="G10" s="54">
        <v>1375000</v>
      </c>
      <c r="H10" s="54">
        <v>1246547.25</v>
      </c>
      <c r="I10" s="54">
        <f>H10/G10*100</f>
        <v>90.657981818181824</v>
      </c>
      <c r="J10" s="54">
        <v>200000</v>
      </c>
      <c r="K10" s="54">
        <v>236016</v>
      </c>
      <c r="L10" s="82">
        <f>K10/M10*100</f>
        <v>98.34</v>
      </c>
      <c r="M10" s="54">
        <v>240000</v>
      </c>
      <c r="N10" s="164">
        <v>153500</v>
      </c>
      <c r="O10" s="164">
        <v>52697.5</v>
      </c>
      <c r="P10" s="164">
        <v>60000</v>
      </c>
      <c r="Q10" s="164">
        <v>19476</v>
      </c>
      <c r="R10" s="164">
        <v>100000</v>
      </c>
      <c r="S10" s="164">
        <v>35578</v>
      </c>
      <c r="T10" s="164">
        <v>100000</v>
      </c>
      <c r="U10" s="164">
        <v>100000</v>
      </c>
      <c r="V10" s="164">
        <v>130685</v>
      </c>
      <c r="W10" s="164">
        <v>200000</v>
      </c>
      <c r="X10" s="164"/>
      <c r="Y10" s="164"/>
      <c r="Z10" s="56"/>
    </row>
    <row r="11" spans="1:28" x14ac:dyDescent="0.25">
      <c r="A11" s="13">
        <v>2103</v>
      </c>
      <c r="B11" s="18" t="s">
        <v>3</v>
      </c>
      <c r="C11" s="180"/>
      <c r="D11" s="41"/>
      <c r="E11" s="41"/>
      <c r="F11" s="54"/>
      <c r="G11" s="41"/>
      <c r="H11" s="41"/>
      <c r="I11" s="54"/>
      <c r="J11" s="41">
        <v>400000</v>
      </c>
      <c r="K11" s="41">
        <v>248700</v>
      </c>
      <c r="L11" s="82">
        <f>K11/M11*100</f>
        <v>69.083333333333329</v>
      </c>
      <c r="M11" s="41">
        <v>360000</v>
      </c>
      <c r="N11" s="181">
        <v>496500</v>
      </c>
      <c r="O11" s="181">
        <v>496300</v>
      </c>
      <c r="P11" s="181">
        <v>175000</v>
      </c>
      <c r="Q11" s="181">
        <v>339900</v>
      </c>
      <c r="R11" s="181">
        <v>500000</v>
      </c>
      <c r="S11" s="181">
        <v>728129</v>
      </c>
      <c r="T11" s="181">
        <v>500000</v>
      </c>
      <c r="U11" s="181">
        <v>500000</v>
      </c>
      <c r="V11" s="181">
        <v>557650</v>
      </c>
      <c r="W11" s="181">
        <v>1000000</v>
      </c>
      <c r="X11" s="181"/>
      <c r="Y11" s="181"/>
      <c r="Z11" s="56"/>
    </row>
    <row r="12" spans="1:28" ht="16.5" thickBot="1" x14ac:dyDescent="0.3">
      <c r="A12" s="6" t="s">
        <v>0</v>
      </c>
      <c r="B12" s="6"/>
      <c r="C12" s="3">
        <f>SUM(C7:C11)</f>
        <v>1321402</v>
      </c>
      <c r="D12" s="3">
        <f>SUM(D7:D11)</f>
        <v>250000</v>
      </c>
      <c r="E12" s="3">
        <f>SUM(E7:E11)</f>
        <v>120824</v>
      </c>
      <c r="F12" s="3">
        <f>E12/D12*100</f>
        <v>48.329599999999999</v>
      </c>
      <c r="G12" s="3">
        <f>SUM(G7:G11)</f>
        <v>1375000</v>
      </c>
      <c r="H12" s="3">
        <f>SUM(H7:H11)</f>
        <v>1246547.25</v>
      </c>
      <c r="I12" s="3">
        <f>H12/G12*100</f>
        <v>90.657981818181824</v>
      </c>
      <c r="J12" s="3">
        <f>SUM(J7:J11)</f>
        <v>750000</v>
      </c>
      <c r="K12" s="3">
        <f>SUM(K7:K11)</f>
        <v>578716</v>
      </c>
      <c r="L12" s="82">
        <f>K12/M12*100</f>
        <v>77.162133333333344</v>
      </c>
      <c r="M12" s="3">
        <f t="shared" ref="M12:O12" si="0">SUM(M7:M11)</f>
        <v>750000</v>
      </c>
      <c r="N12" s="3">
        <f t="shared" si="0"/>
        <v>650000</v>
      </c>
      <c r="O12" s="3">
        <f t="shared" si="0"/>
        <v>548997.5</v>
      </c>
      <c r="P12" s="3">
        <f>SUM(P7:P11)</f>
        <v>235000</v>
      </c>
      <c r="Q12" s="3">
        <f t="shared" ref="Q12:T12" si="1">SUM(Q7:Q11)</f>
        <v>359376</v>
      </c>
      <c r="R12" s="3">
        <f t="shared" si="1"/>
        <v>600000</v>
      </c>
      <c r="S12" s="3">
        <f t="shared" si="1"/>
        <v>763707</v>
      </c>
      <c r="T12" s="3">
        <f t="shared" si="1"/>
        <v>800000</v>
      </c>
      <c r="U12" s="3">
        <f>SUM(U7:U11)</f>
        <v>1100000</v>
      </c>
      <c r="V12" s="3">
        <f t="shared" ref="V12:Z12" si="2">SUM(V7:V11)</f>
        <v>1088737</v>
      </c>
      <c r="W12" s="3">
        <f>SUM(W7:W11)</f>
        <v>4200000</v>
      </c>
      <c r="X12" s="3">
        <f t="shared" si="2"/>
        <v>0</v>
      </c>
      <c r="Y12" s="3">
        <f t="shared" si="2"/>
        <v>0</v>
      </c>
      <c r="Z12" s="3">
        <f t="shared" si="2"/>
        <v>0</v>
      </c>
    </row>
    <row r="13" spans="1:28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8" x14ac:dyDescent="0.25">
      <c r="H14" s="25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0"/>
    </row>
    <row r="15" spans="1:28" ht="15.75" x14ac:dyDescent="0.25">
      <c r="H15" s="25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Z15" s="50"/>
      <c r="AB15" s="211"/>
    </row>
    <row r="16" spans="1:28" ht="19.5" customHeight="1" x14ac:dyDescent="0.25">
      <c r="B16" s="28" t="s">
        <v>177</v>
      </c>
      <c r="C16" s="28"/>
      <c r="D16" s="28"/>
      <c r="AB16" s="34"/>
    </row>
    <row r="17" spans="2:19" ht="24" customHeight="1" x14ac:dyDescent="0.25">
      <c r="B17" s="28" t="s">
        <v>124</v>
      </c>
      <c r="C17" s="109"/>
      <c r="D17" s="110"/>
      <c r="S17" s="293" t="s">
        <v>202</v>
      </c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S16" sqref="S16"/>
    </sheetView>
  </sheetViews>
  <sheetFormatPr defaultRowHeight="15" x14ac:dyDescent="0.25"/>
  <cols>
    <col min="1" max="1" width="8" customWidth="1"/>
    <col min="2" max="2" width="25.28515625" customWidth="1"/>
    <col min="3" max="15" width="0" hidden="1" customWidth="1"/>
    <col min="16" max="16" width="13.28515625" hidden="1" customWidth="1"/>
    <col min="17" max="17" width="13" customWidth="1"/>
    <col min="18" max="18" width="13.7109375" customWidth="1"/>
    <col min="19" max="19" width="12" customWidth="1"/>
    <col min="20" max="20" width="11.5703125" hidden="1" customWidth="1"/>
    <col min="21" max="21" width="15.85546875" customWidth="1"/>
    <col min="22" max="24" width="13.85546875" customWidth="1"/>
    <col min="25" max="25" width="13.28515625" customWidth="1"/>
    <col min="26" max="26" width="15.42578125" hidden="1" customWidth="1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110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109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Q5" s="270">
        <v>2020</v>
      </c>
      <c r="R5" s="301">
        <v>2021</v>
      </c>
      <c r="S5" s="301"/>
      <c r="U5" s="314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6" ht="45.7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43" t="s">
        <v>6</v>
      </c>
      <c r="U6" s="44" t="s">
        <v>7</v>
      </c>
      <c r="V6" s="274" t="s">
        <v>8</v>
      </c>
      <c r="W6" s="274" t="s">
        <v>7</v>
      </c>
      <c r="X6" s="274" t="s">
        <v>194</v>
      </c>
      <c r="Y6" s="303"/>
      <c r="Z6" s="303"/>
    </row>
    <row r="7" spans="1:26" x14ac:dyDescent="0.25">
      <c r="A7" s="161">
        <v>2001</v>
      </c>
      <c r="B7" s="18" t="s">
        <v>5</v>
      </c>
      <c r="C7" s="19"/>
      <c r="D7" s="4"/>
      <c r="E7" s="4"/>
      <c r="F7" s="4"/>
      <c r="G7" s="4"/>
      <c r="H7" s="4"/>
      <c r="I7" s="4"/>
      <c r="J7" s="4">
        <v>100000</v>
      </c>
      <c r="K7" s="4">
        <v>60517.02</v>
      </c>
      <c r="L7" s="4">
        <f>K7/M7*100</f>
        <v>60.517020000000002</v>
      </c>
      <c r="M7" s="4">
        <v>100000</v>
      </c>
      <c r="N7" s="4"/>
      <c r="O7" s="4"/>
      <c r="P7" s="54"/>
      <c r="Q7" s="54"/>
      <c r="R7" s="54"/>
      <c r="S7" s="54"/>
      <c r="T7" s="54"/>
      <c r="U7" s="54"/>
      <c r="V7" s="91"/>
      <c r="W7" s="54"/>
      <c r="X7" s="54"/>
      <c r="Y7" s="54"/>
      <c r="Z7" s="153"/>
    </row>
    <row r="8" spans="1:26" x14ac:dyDescent="0.25">
      <c r="A8" s="161">
        <v>2003</v>
      </c>
      <c r="B8" s="18" t="s">
        <v>19</v>
      </c>
      <c r="C8" s="19">
        <v>40275</v>
      </c>
      <c r="D8" s="4">
        <v>200000</v>
      </c>
      <c r="E8" s="4"/>
      <c r="F8" s="4">
        <f>E8/D8*100</f>
        <v>0</v>
      </c>
      <c r="G8" s="4">
        <v>200000</v>
      </c>
      <c r="H8" s="4">
        <v>0</v>
      </c>
      <c r="I8" s="4">
        <f>H8/G8*100</f>
        <v>0</v>
      </c>
      <c r="J8" s="4">
        <v>500000</v>
      </c>
      <c r="K8" s="4"/>
      <c r="L8" s="4">
        <f>K8/M8*100</f>
        <v>0</v>
      </c>
      <c r="M8" s="4">
        <v>500000</v>
      </c>
      <c r="N8" s="4">
        <v>500000</v>
      </c>
      <c r="O8" s="4">
        <v>494710</v>
      </c>
      <c r="P8" s="54">
        <v>250000</v>
      </c>
      <c r="Q8" s="54"/>
      <c r="R8" s="54">
        <v>50000</v>
      </c>
      <c r="S8" s="54">
        <v>0</v>
      </c>
      <c r="T8" s="54"/>
      <c r="U8" s="54"/>
      <c r="V8" s="91"/>
      <c r="W8" s="54"/>
      <c r="X8" s="54"/>
      <c r="Y8" s="54"/>
      <c r="Z8" s="153"/>
    </row>
    <row r="9" spans="1:26" x14ac:dyDescent="0.25">
      <c r="A9" s="161">
        <v>2102</v>
      </c>
      <c r="B9" s="18" t="s">
        <v>4</v>
      </c>
      <c r="C9" s="19">
        <v>142422</v>
      </c>
      <c r="D9" s="4">
        <v>207000</v>
      </c>
      <c r="E9" s="4">
        <v>205165</v>
      </c>
      <c r="F9" s="4">
        <f>E9/D9*100</f>
        <v>99.113526570048307</v>
      </c>
      <c r="G9" s="4">
        <v>272000</v>
      </c>
      <c r="H9" s="4">
        <v>271556.21999999997</v>
      </c>
      <c r="I9" s="4">
        <f>H9/G9*100</f>
        <v>99.836845588235278</v>
      </c>
      <c r="J9" s="4">
        <v>300000</v>
      </c>
      <c r="K9" s="4">
        <v>490750</v>
      </c>
      <c r="L9" s="4">
        <f>K9/M9*100</f>
        <v>99.141414141414145</v>
      </c>
      <c r="M9" s="4">
        <v>495000</v>
      </c>
      <c r="N9" s="4">
        <v>200000</v>
      </c>
      <c r="O9" s="4">
        <v>197223.25</v>
      </c>
      <c r="P9" s="54">
        <v>100000</v>
      </c>
      <c r="Q9" s="54">
        <v>92225.600000000006</v>
      </c>
      <c r="R9" s="54">
        <v>300000</v>
      </c>
      <c r="S9" s="54">
        <v>285000</v>
      </c>
      <c r="T9" s="54">
        <v>250000</v>
      </c>
      <c r="U9" s="54">
        <v>250000</v>
      </c>
      <c r="V9" s="250">
        <v>0</v>
      </c>
      <c r="W9" s="54">
        <v>500000</v>
      </c>
      <c r="X9" s="285"/>
      <c r="Y9" s="54"/>
      <c r="Z9" s="153"/>
    </row>
    <row r="10" spans="1:26" x14ac:dyDescent="0.25">
      <c r="A10" s="161">
        <v>2103</v>
      </c>
      <c r="B10" s="18" t="s">
        <v>3</v>
      </c>
      <c r="C10" s="19">
        <v>313088</v>
      </c>
      <c r="D10" s="4">
        <v>805700</v>
      </c>
      <c r="E10" s="4">
        <v>805450</v>
      </c>
      <c r="F10" s="4">
        <f>E10/D10*100</f>
        <v>99.968971081047542</v>
      </c>
      <c r="G10" s="4"/>
      <c r="H10" s="4"/>
      <c r="I10" s="4"/>
      <c r="J10" s="4"/>
      <c r="K10" s="4"/>
      <c r="L10" s="4"/>
      <c r="M10" s="4"/>
      <c r="N10" s="4"/>
      <c r="O10" s="4"/>
      <c r="P10" s="54"/>
      <c r="Q10" s="54"/>
      <c r="R10" s="54"/>
      <c r="S10" s="54"/>
      <c r="T10" s="54"/>
      <c r="U10" s="54"/>
      <c r="V10" s="91"/>
      <c r="W10" s="54"/>
      <c r="X10" s="54"/>
      <c r="Y10" s="54"/>
      <c r="Z10" s="153"/>
    </row>
    <row r="11" spans="1:26" ht="16.5" thickBot="1" x14ac:dyDescent="0.3">
      <c r="A11" s="6" t="s">
        <v>0</v>
      </c>
      <c r="B11" s="6"/>
      <c r="C11" s="3">
        <f>SUM(C7:C10)</f>
        <v>495785</v>
      </c>
      <c r="D11" s="3">
        <f>SUM(D7:D10)</f>
        <v>1212700</v>
      </c>
      <c r="E11" s="3">
        <f>SUM(E7:E10)</f>
        <v>1010615</v>
      </c>
      <c r="F11" s="5">
        <f>E11/D11*100</f>
        <v>83.335944586459959</v>
      </c>
      <c r="G11" s="3">
        <f>SUM(G7:G10)</f>
        <v>472000</v>
      </c>
      <c r="H11" s="3">
        <f>SUM(H7:H10)</f>
        <v>271556.21999999997</v>
      </c>
      <c r="I11" s="3">
        <f>H11/G11*100</f>
        <v>57.533097457627115</v>
      </c>
      <c r="J11" s="3">
        <f>SUM(J7:J10)</f>
        <v>900000</v>
      </c>
      <c r="K11" s="3">
        <f>SUM(K7:K10)</f>
        <v>551267.02</v>
      </c>
      <c r="L11" s="4">
        <f>K11/M11*100</f>
        <v>50.344020091324204</v>
      </c>
      <c r="M11" s="3">
        <f t="shared" ref="M11:Z11" si="0">SUM(M7:M10)</f>
        <v>1095000</v>
      </c>
      <c r="N11" s="3">
        <f t="shared" si="0"/>
        <v>700000</v>
      </c>
      <c r="O11" s="3">
        <f t="shared" si="0"/>
        <v>691933.25</v>
      </c>
      <c r="P11" s="3">
        <f t="shared" si="0"/>
        <v>350000</v>
      </c>
      <c r="Q11" s="3">
        <f t="shared" si="0"/>
        <v>92225.600000000006</v>
      </c>
      <c r="R11" s="3">
        <f t="shared" si="0"/>
        <v>350000</v>
      </c>
      <c r="S11" s="3">
        <f t="shared" si="0"/>
        <v>285000</v>
      </c>
      <c r="T11" s="3">
        <f t="shared" si="0"/>
        <v>250000</v>
      </c>
      <c r="U11" s="3">
        <f t="shared" si="0"/>
        <v>250000</v>
      </c>
      <c r="V11" s="3">
        <f t="shared" si="0"/>
        <v>0</v>
      </c>
      <c r="W11" s="3">
        <f t="shared" si="0"/>
        <v>500000</v>
      </c>
      <c r="X11" s="3">
        <f t="shared" si="0"/>
        <v>0</v>
      </c>
      <c r="Y11" s="3">
        <f t="shared" si="0"/>
        <v>0</v>
      </c>
      <c r="Z11" s="3">
        <f t="shared" si="0"/>
        <v>0</v>
      </c>
    </row>
    <row r="12" spans="1:26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Z14" s="1"/>
    </row>
    <row r="15" spans="1:26" ht="15.75" x14ac:dyDescent="0.25">
      <c r="A15" s="1"/>
      <c r="B15" s="28" t="s">
        <v>177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11" t="s">
        <v>158</v>
      </c>
      <c r="Z15" s="1"/>
    </row>
    <row r="16" spans="1:26" ht="27.75" customHeight="1" x14ac:dyDescent="0.25">
      <c r="A16" s="1"/>
      <c r="B16" s="28" t="s">
        <v>124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93" t="s">
        <v>202</v>
      </c>
      <c r="T16" s="211" t="s">
        <v>159</v>
      </c>
      <c r="Z16" s="1"/>
    </row>
    <row r="17" spans="1:26" ht="15.75" x14ac:dyDescent="0.25">
      <c r="A17" s="37"/>
      <c r="B17" s="24"/>
      <c r="C17" s="24"/>
      <c r="D17" s="24"/>
      <c r="E17" s="31"/>
      <c r="F17" s="31"/>
      <c r="G17" s="31"/>
      <c r="H17" s="31"/>
      <c r="I17" s="31"/>
      <c r="J17" s="31"/>
      <c r="K17" s="34"/>
      <c r="L17" s="34"/>
      <c r="M17" s="31"/>
      <c r="N17" s="34"/>
      <c r="O17" s="34"/>
      <c r="P17" s="34"/>
      <c r="Q17" s="34"/>
      <c r="R17" s="34"/>
      <c r="S17" s="34"/>
      <c r="T17" s="34" t="s">
        <v>160</v>
      </c>
      <c r="U17" s="34"/>
      <c r="V17" s="34"/>
      <c r="W17" s="34"/>
      <c r="X17" s="34"/>
      <c r="Y17" s="34"/>
      <c r="Z17" s="26"/>
    </row>
    <row r="18" spans="1:26" ht="15.75" x14ac:dyDescent="0.25">
      <c r="A18" s="25"/>
      <c r="B18" s="24"/>
      <c r="C18" s="33"/>
      <c r="D18" s="36"/>
      <c r="E18" s="31"/>
      <c r="F18" s="31"/>
      <c r="G18" s="31"/>
      <c r="H18" s="31"/>
      <c r="I18" s="35"/>
      <c r="J18" s="35"/>
      <c r="K18" s="34"/>
      <c r="L18" s="34"/>
      <c r="M18" s="3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6"/>
    </row>
  </sheetData>
  <mergeCells count="11">
    <mergeCell ref="A1:Z1"/>
    <mergeCell ref="R5:S5"/>
    <mergeCell ref="Z5:Z6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4" zoomScaleNormal="100" workbookViewId="0">
      <selection activeCell="S46" sqref="S46"/>
    </sheetView>
  </sheetViews>
  <sheetFormatPr defaultColWidth="9.140625" defaultRowHeight="15" x14ac:dyDescent="0.25"/>
  <cols>
    <col min="1" max="1" width="8.140625" style="52" customWidth="1"/>
    <col min="2" max="2" width="34.28515625" style="52" customWidth="1"/>
    <col min="3" max="14" width="0" style="52" hidden="1" customWidth="1"/>
    <col min="15" max="15" width="17" style="52" hidden="1" customWidth="1"/>
    <col min="16" max="16" width="13.5703125" style="52" hidden="1" customWidth="1"/>
    <col min="17" max="17" width="13.28515625" style="52" customWidth="1"/>
    <col min="18" max="18" width="14.42578125" style="52" customWidth="1"/>
    <col min="19" max="19" width="14.85546875" style="52" customWidth="1"/>
    <col min="20" max="20" width="13" style="52" hidden="1" customWidth="1"/>
    <col min="21" max="22" width="14.5703125" style="52" customWidth="1"/>
    <col min="23" max="23" width="16.140625" style="52" customWidth="1"/>
    <col min="24" max="25" width="14.5703125" style="52" customWidth="1"/>
    <col min="26" max="26" width="14.7109375" style="52" hidden="1" customWidth="1"/>
    <col min="27" max="27" width="9.140625" style="52"/>
    <col min="28" max="28" width="15.28515625" style="52" bestFit="1" customWidth="1"/>
    <col min="29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108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106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107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U5" s="307">
        <v>2022</v>
      </c>
      <c r="V5" s="307"/>
      <c r="W5" s="314">
        <v>2023</v>
      </c>
      <c r="X5" s="315"/>
      <c r="Y5" s="302" t="s">
        <v>193</v>
      </c>
      <c r="Z5" s="302" t="s">
        <v>181</v>
      </c>
    </row>
    <row r="6" spans="1:26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74" t="s">
        <v>194</v>
      </c>
      <c r="Y6" s="303"/>
      <c r="Z6" s="303"/>
    </row>
    <row r="7" spans="1:26" x14ac:dyDescent="0.25">
      <c r="A7" s="21">
        <v>2003</v>
      </c>
      <c r="B7" s="18" t="s">
        <v>19</v>
      </c>
      <c r="C7" s="65">
        <v>498247</v>
      </c>
      <c r="D7" s="54">
        <v>1000000</v>
      </c>
      <c r="E7" s="54">
        <v>28930</v>
      </c>
      <c r="F7" s="54">
        <f>E7/D7*100</f>
        <v>2.8930000000000002</v>
      </c>
      <c r="G7" s="54">
        <v>1000000</v>
      </c>
      <c r="H7" s="54">
        <v>874551</v>
      </c>
      <c r="I7" s="116">
        <f>H7/G7*100</f>
        <v>87.455100000000002</v>
      </c>
      <c r="J7" s="54">
        <v>1000000</v>
      </c>
      <c r="K7" s="54">
        <v>780215</v>
      </c>
      <c r="L7" s="54">
        <f>K7/M7*100</f>
        <v>78.021500000000003</v>
      </c>
      <c r="M7" s="54">
        <v>1000000</v>
      </c>
      <c r="N7" s="54">
        <v>2500000</v>
      </c>
      <c r="O7" s="54">
        <v>1681560</v>
      </c>
      <c r="P7" s="54">
        <v>1500000</v>
      </c>
      <c r="Q7" s="54"/>
      <c r="R7" s="54">
        <v>1000000</v>
      </c>
      <c r="S7" s="54">
        <v>0</v>
      </c>
      <c r="T7" s="54">
        <v>2000000</v>
      </c>
      <c r="U7" s="54">
        <v>1000000</v>
      </c>
      <c r="V7" s="54">
        <v>0</v>
      </c>
      <c r="W7" s="54">
        <v>1500000</v>
      </c>
      <c r="X7" s="54"/>
      <c r="Y7" s="54"/>
      <c r="Z7" s="56"/>
    </row>
    <row r="8" spans="1:26" x14ac:dyDescent="0.25">
      <c r="A8" s="13">
        <v>2102</v>
      </c>
      <c r="B8" s="18" t="s">
        <v>4</v>
      </c>
      <c r="C8" s="13"/>
      <c r="D8" s="41">
        <v>500000</v>
      </c>
      <c r="E8" s="41">
        <v>481844</v>
      </c>
      <c r="F8" s="54">
        <f>E8/D8*100</f>
        <v>96.368799999999993</v>
      </c>
      <c r="G8" s="41">
        <v>500000</v>
      </c>
      <c r="H8" s="41">
        <v>492615</v>
      </c>
      <c r="I8" s="54">
        <f>H8/G8*100</f>
        <v>98.52300000000001</v>
      </c>
      <c r="J8" s="41">
        <v>1000000</v>
      </c>
      <c r="K8" s="41">
        <v>942914.9</v>
      </c>
      <c r="L8" s="54">
        <f>K8/M8*100</f>
        <v>94.291489999999996</v>
      </c>
      <c r="M8" s="41">
        <v>1000000</v>
      </c>
      <c r="N8" s="41">
        <v>500000</v>
      </c>
      <c r="O8" s="41">
        <v>393525</v>
      </c>
      <c r="P8" s="41">
        <v>500000</v>
      </c>
      <c r="Q8" s="41">
        <v>15200</v>
      </c>
      <c r="R8" s="41">
        <v>500000</v>
      </c>
      <c r="S8" s="41">
        <v>437107.5</v>
      </c>
      <c r="T8" s="41">
        <v>2000000</v>
      </c>
      <c r="U8" s="54">
        <v>1000000</v>
      </c>
      <c r="V8" s="54">
        <v>584000</v>
      </c>
      <c r="W8" s="41">
        <v>500000</v>
      </c>
      <c r="X8" s="41"/>
      <c r="Y8" s="41"/>
      <c r="Z8" s="56"/>
    </row>
    <row r="9" spans="1:26" x14ac:dyDescent="0.25">
      <c r="A9" s="13">
        <v>2103</v>
      </c>
      <c r="B9" s="18" t="s">
        <v>3</v>
      </c>
      <c r="C9" s="13"/>
      <c r="D9" s="41">
        <v>500000</v>
      </c>
      <c r="E9" s="41">
        <v>485012</v>
      </c>
      <c r="F9" s="54">
        <f>E9/D9*100</f>
        <v>97.002399999999994</v>
      </c>
      <c r="G9" s="41">
        <v>500000</v>
      </c>
      <c r="H9" s="41">
        <v>440517</v>
      </c>
      <c r="I9" s="54">
        <f>H9/G9*100</f>
        <v>88.103399999999993</v>
      </c>
      <c r="J9" s="41">
        <v>500000</v>
      </c>
      <c r="K9" s="41">
        <v>477030</v>
      </c>
      <c r="L9" s="54">
        <f>K9/M9*100</f>
        <v>95.406000000000006</v>
      </c>
      <c r="M9" s="41">
        <v>500000</v>
      </c>
      <c r="N9" s="41">
        <v>500000</v>
      </c>
      <c r="O9" s="41">
        <v>187142.5</v>
      </c>
      <c r="P9" s="41">
        <v>500000</v>
      </c>
      <c r="Q9" s="41"/>
      <c r="R9" s="41">
        <v>200000</v>
      </c>
      <c r="S9" s="41">
        <v>199000</v>
      </c>
      <c r="T9" s="41">
        <v>1000000</v>
      </c>
      <c r="U9" s="41">
        <v>500000</v>
      </c>
      <c r="V9" s="41">
        <v>471200</v>
      </c>
      <c r="W9" s="41">
        <v>500000</v>
      </c>
      <c r="X9" s="41"/>
      <c r="Y9" s="41"/>
      <c r="Z9" s="56"/>
    </row>
    <row r="10" spans="1:26" ht="16.5" thickBot="1" x14ac:dyDescent="0.3">
      <c r="A10" s="6" t="s">
        <v>0</v>
      </c>
      <c r="B10" s="6"/>
      <c r="C10" s="3">
        <f>SUM(C7:C9)</f>
        <v>498247</v>
      </c>
      <c r="D10" s="3">
        <f>SUM(D7:D9)</f>
        <v>2000000</v>
      </c>
      <c r="E10" s="3">
        <f>SUM(E7:E9)</f>
        <v>995786</v>
      </c>
      <c r="F10" s="64">
        <f>E10/D10*100</f>
        <v>49.789299999999997</v>
      </c>
      <c r="G10" s="3">
        <f>SUM(G7:G9)</f>
        <v>2000000</v>
      </c>
      <c r="H10" s="3">
        <f>SUM(H7:H9)</f>
        <v>1807683</v>
      </c>
      <c r="I10" s="64">
        <f>H10/G10*100</f>
        <v>90.384149999999991</v>
      </c>
      <c r="J10" s="3">
        <f>SUM(J7:J9)</f>
        <v>2500000</v>
      </c>
      <c r="K10" s="3">
        <f>SUM(K7:K9)</f>
        <v>2200159.9</v>
      </c>
      <c r="L10" s="54">
        <f>K10/M10*100</f>
        <v>88.006395999999995</v>
      </c>
      <c r="M10" s="3">
        <f t="shared" ref="M10:O10" si="0">SUM(M7:M9)</f>
        <v>2500000</v>
      </c>
      <c r="N10" s="3">
        <f t="shared" si="0"/>
        <v>3500000</v>
      </c>
      <c r="O10" s="3">
        <f t="shared" si="0"/>
        <v>2262227.5</v>
      </c>
      <c r="P10" s="3">
        <f>SUM(P7:P9)</f>
        <v>2500000</v>
      </c>
      <c r="Q10" s="3">
        <f t="shared" ref="Q10:Z10" si="1">SUM(Q7:Q9)</f>
        <v>15200</v>
      </c>
      <c r="R10" s="3">
        <f t="shared" si="1"/>
        <v>1700000</v>
      </c>
      <c r="S10" s="3">
        <f t="shared" si="1"/>
        <v>636107.5</v>
      </c>
      <c r="T10" s="3">
        <f t="shared" si="1"/>
        <v>5000000</v>
      </c>
      <c r="U10" s="3">
        <f t="shared" si="1"/>
        <v>2500000</v>
      </c>
      <c r="V10" s="3">
        <f t="shared" si="1"/>
        <v>1055200</v>
      </c>
      <c r="W10" s="3">
        <f t="shared" si="1"/>
        <v>2500000</v>
      </c>
      <c r="X10" s="3">
        <f t="shared" si="1"/>
        <v>0</v>
      </c>
      <c r="Y10" s="3">
        <f t="shared" si="1"/>
        <v>0</v>
      </c>
      <c r="Z10" s="3">
        <f t="shared" si="1"/>
        <v>0</v>
      </c>
    </row>
    <row r="11" spans="1:26" ht="16.5" thickTop="1" x14ac:dyDescent="0.25">
      <c r="A11" s="40"/>
      <c r="B11" s="40"/>
      <c r="C11" s="40"/>
      <c r="D11" s="38"/>
      <c r="E11" s="38"/>
      <c r="F11" s="107"/>
      <c r="G11" s="38"/>
      <c r="H11" s="38"/>
      <c r="I11" s="107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 s="24" t="s">
        <v>106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.75" x14ac:dyDescent="0.25">
      <c r="A13" s="24" t="s">
        <v>65</v>
      </c>
      <c r="B13" s="23"/>
      <c r="C13" s="2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97" t="s">
        <v>12</v>
      </c>
      <c r="B14" s="298"/>
      <c r="C14" s="48">
        <v>2014</v>
      </c>
      <c r="D14" s="308">
        <v>2015</v>
      </c>
      <c r="E14" s="309"/>
      <c r="F14" s="310"/>
      <c r="G14" s="308">
        <v>2016</v>
      </c>
      <c r="H14" s="309"/>
      <c r="I14" s="310"/>
      <c r="J14" s="45">
        <v>2017</v>
      </c>
      <c r="K14" s="311">
        <v>2017</v>
      </c>
      <c r="L14" s="312"/>
      <c r="M14" s="313"/>
      <c r="N14" s="311">
        <v>2018</v>
      </c>
      <c r="O14" s="313"/>
      <c r="P14" s="272">
        <v>2019</v>
      </c>
      <c r="Q14" s="270">
        <v>2020</v>
      </c>
      <c r="R14" s="301">
        <v>2021</v>
      </c>
      <c r="S14" s="301"/>
      <c r="T14" s="121">
        <v>2022</v>
      </c>
      <c r="U14" s="307">
        <v>2022</v>
      </c>
      <c r="V14" s="307"/>
      <c r="W14" s="314">
        <v>2023</v>
      </c>
      <c r="X14" s="315"/>
      <c r="Y14" s="302" t="s">
        <v>193</v>
      </c>
      <c r="Z14" s="302" t="s">
        <v>181</v>
      </c>
    </row>
    <row r="15" spans="1:26" ht="44.25" customHeight="1" x14ac:dyDescent="0.25">
      <c r="A15" s="299"/>
      <c r="B15" s="300"/>
      <c r="C15" s="46" t="s">
        <v>8</v>
      </c>
      <c r="D15" s="45" t="s">
        <v>7</v>
      </c>
      <c r="E15" s="45" t="s">
        <v>8</v>
      </c>
      <c r="F15" s="43" t="s">
        <v>11</v>
      </c>
      <c r="G15" s="43" t="s">
        <v>10</v>
      </c>
      <c r="H15" s="45" t="s">
        <v>8</v>
      </c>
      <c r="I15" s="43" t="s">
        <v>11</v>
      </c>
      <c r="J15" s="45" t="s">
        <v>7</v>
      </c>
      <c r="K15" s="45" t="s">
        <v>9</v>
      </c>
      <c r="L15" s="43" t="s">
        <v>11</v>
      </c>
      <c r="M15" s="43" t="s">
        <v>10</v>
      </c>
      <c r="N15" s="43" t="s">
        <v>10</v>
      </c>
      <c r="O15" s="45" t="s">
        <v>9</v>
      </c>
      <c r="P15" s="45" t="s">
        <v>7</v>
      </c>
      <c r="Q15" s="43" t="s">
        <v>8</v>
      </c>
      <c r="R15" s="44" t="s">
        <v>7</v>
      </c>
      <c r="S15" s="217" t="s">
        <v>8</v>
      </c>
      <c r="T15" s="43" t="s">
        <v>6</v>
      </c>
      <c r="U15" s="44" t="s">
        <v>7</v>
      </c>
      <c r="V15" s="274" t="s">
        <v>8</v>
      </c>
      <c r="W15" s="44" t="s">
        <v>7</v>
      </c>
      <c r="X15" s="274" t="s">
        <v>194</v>
      </c>
      <c r="Y15" s="303"/>
      <c r="Z15" s="303"/>
    </row>
    <row r="16" spans="1:26" x14ac:dyDescent="0.25">
      <c r="A16" s="21">
        <v>2003</v>
      </c>
      <c r="B16" s="18" t="s">
        <v>19</v>
      </c>
      <c r="C16" s="65">
        <v>0</v>
      </c>
      <c r="D16" s="54">
        <v>1000000</v>
      </c>
      <c r="E16" s="54">
        <v>979856</v>
      </c>
      <c r="F16" s="54">
        <f>E16/D16*100</f>
        <v>97.985599999999991</v>
      </c>
      <c r="G16" s="143">
        <v>1000000</v>
      </c>
      <c r="H16" s="143">
        <v>480750</v>
      </c>
      <c r="I16" s="54">
        <f>H16/G16*100</f>
        <v>48.075000000000003</v>
      </c>
      <c r="J16" s="54">
        <v>2000000</v>
      </c>
      <c r="K16" s="54">
        <v>2600032</v>
      </c>
      <c r="L16" s="54">
        <f>K16/M16*100</f>
        <v>99.997384715972458</v>
      </c>
      <c r="M16" s="54">
        <v>2600100</v>
      </c>
      <c r="N16" s="54">
        <v>1000000</v>
      </c>
      <c r="O16" s="80">
        <v>998416</v>
      </c>
      <c r="P16" s="80">
        <v>1000000</v>
      </c>
      <c r="Q16" s="80">
        <v>285850</v>
      </c>
      <c r="R16" s="80">
        <v>500000</v>
      </c>
      <c r="S16" s="208">
        <v>0</v>
      </c>
      <c r="T16" s="80">
        <v>2000000</v>
      </c>
      <c r="U16" s="80">
        <v>2000000</v>
      </c>
      <c r="V16" s="80">
        <v>0</v>
      </c>
      <c r="W16" s="80">
        <v>2000000</v>
      </c>
      <c r="X16" s="80"/>
      <c r="Y16" s="80"/>
      <c r="Z16" s="56"/>
    </row>
    <row r="17" spans="1:28" x14ac:dyDescent="0.25">
      <c r="A17" s="21" t="s">
        <v>170</v>
      </c>
      <c r="B17" s="18" t="s">
        <v>182</v>
      </c>
      <c r="C17" s="65"/>
      <c r="D17" s="54"/>
      <c r="E17" s="54"/>
      <c r="F17" s="54"/>
      <c r="G17" s="143"/>
      <c r="H17" s="143"/>
      <c r="I17" s="54"/>
      <c r="J17" s="54"/>
      <c r="K17" s="54"/>
      <c r="L17" s="54"/>
      <c r="M17" s="54"/>
      <c r="N17" s="54"/>
      <c r="O17" s="80"/>
      <c r="P17" s="80"/>
      <c r="Q17" s="80"/>
      <c r="R17" s="80"/>
      <c r="S17" s="254"/>
      <c r="T17" s="80"/>
      <c r="U17" s="80"/>
      <c r="V17" s="80"/>
      <c r="W17" s="80">
        <v>100000000</v>
      </c>
      <c r="X17" s="80"/>
      <c r="Y17" s="80"/>
      <c r="Z17" s="56"/>
    </row>
    <row r="18" spans="1:28" x14ac:dyDescent="0.25">
      <c r="A18" s="21">
        <v>2102</v>
      </c>
      <c r="B18" s="18" t="s">
        <v>4</v>
      </c>
      <c r="C18" s="65">
        <v>1561576</v>
      </c>
      <c r="D18" s="54">
        <v>1500000</v>
      </c>
      <c r="E18" s="54">
        <v>1462135</v>
      </c>
      <c r="F18" s="54">
        <f>E18/D18*100</f>
        <v>97.475666666666669</v>
      </c>
      <c r="G18" s="143">
        <v>2850000</v>
      </c>
      <c r="H18" s="143">
        <v>2710117.15</v>
      </c>
      <c r="I18" s="54">
        <f>H18/G18*100</f>
        <v>95.091829824561401</v>
      </c>
      <c r="J18" s="54">
        <v>1500000</v>
      </c>
      <c r="K18" s="54">
        <v>1499900.5</v>
      </c>
      <c r="L18" s="54">
        <f>K18/M18*100</f>
        <v>99.993366666666674</v>
      </c>
      <c r="M18" s="54">
        <v>1500000</v>
      </c>
      <c r="N18" s="54">
        <v>1500000</v>
      </c>
      <c r="O18" s="80">
        <v>1458871</v>
      </c>
      <c r="P18" s="80">
        <v>500000</v>
      </c>
      <c r="Q18" s="80">
        <v>976180</v>
      </c>
      <c r="R18" s="80">
        <v>500000</v>
      </c>
      <c r="S18" s="80">
        <v>493635.5</v>
      </c>
      <c r="T18" s="80">
        <v>1500000</v>
      </c>
      <c r="U18" s="80">
        <v>1500000</v>
      </c>
      <c r="V18" s="80">
        <v>1242040</v>
      </c>
      <c r="W18" s="80">
        <v>1000000</v>
      </c>
      <c r="X18" s="80"/>
      <c r="Y18" s="80"/>
      <c r="Z18" s="56"/>
    </row>
    <row r="19" spans="1:28" x14ac:dyDescent="0.25">
      <c r="A19" s="12">
        <v>2106</v>
      </c>
      <c r="B19" s="8" t="s">
        <v>2</v>
      </c>
      <c r="C19" s="8"/>
      <c r="D19" s="8"/>
      <c r="E19" s="8"/>
      <c r="F19" s="8"/>
      <c r="G19" s="8"/>
      <c r="H19" s="8"/>
      <c r="I19" s="8"/>
      <c r="J19" s="8"/>
      <c r="K19" s="8"/>
      <c r="L19" s="54"/>
      <c r="M19" s="8"/>
      <c r="N19" s="54">
        <v>200000</v>
      </c>
      <c r="O19" s="54">
        <v>0</v>
      </c>
      <c r="P19" s="54">
        <v>0</v>
      </c>
      <c r="Q19" s="54">
        <v>1511989.2</v>
      </c>
      <c r="R19" s="54">
        <v>0</v>
      </c>
      <c r="S19" s="54"/>
      <c r="T19" s="54">
        <v>600000</v>
      </c>
      <c r="U19" s="54">
        <v>500000</v>
      </c>
      <c r="V19" s="54">
        <v>0</v>
      </c>
      <c r="W19" s="54">
        <v>500000</v>
      </c>
      <c r="X19" s="54"/>
      <c r="Y19" s="54"/>
      <c r="Z19" s="56"/>
    </row>
    <row r="20" spans="1:28" x14ac:dyDescent="0.25">
      <c r="A20" s="11">
        <v>2503</v>
      </c>
      <c r="B20" s="10" t="s">
        <v>180</v>
      </c>
      <c r="C20" s="10"/>
      <c r="D20" s="10"/>
      <c r="E20" s="10"/>
      <c r="F20" s="10"/>
      <c r="G20" s="8"/>
      <c r="H20" s="10"/>
      <c r="I20" s="8"/>
      <c r="J20" s="8"/>
      <c r="K20" s="8"/>
      <c r="L20" s="54"/>
      <c r="M20" s="8"/>
      <c r="N20" s="54"/>
      <c r="O20" s="54"/>
      <c r="P20" s="54"/>
      <c r="Q20" s="54"/>
      <c r="R20" s="54"/>
      <c r="S20" s="54"/>
      <c r="T20" s="54"/>
      <c r="U20" s="54"/>
      <c r="V20" s="54"/>
      <c r="W20" s="54">
        <v>0</v>
      </c>
      <c r="X20" s="54"/>
      <c r="Y20" s="54"/>
      <c r="Z20" s="56"/>
    </row>
    <row r="21" spans="1:28" x14ac:dyDescent="0.25">
      <c r="A21" s="13">
        <v>2505</v>
      </c>
      <c r="B21" s="10" t="s">
        <v>128</v>
      </c>
      <c r="C21" s="60"/>
      <c r="D21" s="58"/>
      <c r="E21" s="59"/>
      <c r="F21" s="59"/>
      <c r="G21" s="57"/>
      <c r="H21" s="58"/>
      <c r="I21" s="57"/>
      <c r="J21" s="56"/>
      <c r="K21" s="77"/>
      <c r="L21" s="54"/>
      <c r="M21" s="56"/>
      <c r="N21" s="78"/>
      <c r="O21" s="78"/>
      <c r="P21" s="54">
        <v>600000</v>
      </c>
      <c r="Q21" s="54"/>
      <c r="R21" s="54">
        <v>200000</v>
      </c>
      <c r="S21" s="54">
        <v>200000</v>
      </c>
      <c r="T21" s="54">
        <v>1000000</v>
      </c>
      <c r="U21" s="54">
        <v>1000000</v>
      </c>
      <c r="V21" s="54">
        <v>766949.4</v>
      </c>
      <c r="W21" s="54">
        <v>1000000</v>
      </c>
      <c r="X21" s="54"/>
      <c r="Y21" s="54"/>
      <c r="Z21" s="56"/>
    </row>
    <row r="22" spans="1:28" ht="16.5" thickBot="1" x14ac:dyDescent="0.3">
      <c r="A22" s="6" t="s">
        <v>0</v>
      </c>
      <c r="B22" s="6"/>
      <c r="C22" s="3">
        <f t="shared" ref="C22:O22" si="2">SUM(C16:C21)</f>
        <v>1561576</v>
      </c>
      <c r="D22" s="3">
        <f t="shared" si="2"/>
        <v>2500000</v>
      </c>
      <c r="E22" s="3">
        <f t="shared" si="2"/>
        <v>2441991</v>
      </c>
      <c r="F22" s="3">
        <f t="shared" si="2"/>
        <v>195.46126666666666</v>
      </c>
      <c r="G22" s="3">
        <f t="shared" si="2"/>
        <v>3850000</v>
      </c>
      <c r="H22" s="3">
        <f t="shared" si="2"/>
        <v>3190867.15</v>
      </c>
      <c r="I22" s="3">
        <f t="shared" si="2"/>
        <v>143.1668298245614</v>
      </c>
      <c r="J22" s="3">
        <f t="shared" si="2"/>
        <v>3500000</v>
      </c>
      <c r="K22" s="3">
        <f t="shared" si="2"/>
        <v>4099932.5</v>
      </c>
      <c r="L22" s="3">
        <f t="shared" si="2"/>
        <v>199.99075138263913</v>
      </c>
      <c r="M22" s="3">
        <f t="shared" si="2"/>
        <v>4100100</v>
      </c>
      <c r="N22" s="3">
        <f t="shared" si="2"/>
        <v>2700000</v>
      </c>
      <c r="O22" s="3">
        <f t="shared" si="2"/>
        <v>2457287</v>
      </c>
      <c r="P22" s="3">
        <f>SUM(P16:P21)</f>
        <v>2100000</v>
      </c>
      <c r="Q22" s="3">
        <f t="shared" ref="Q22:T22" si="3">SUM(Q16:Q21)</f>
        <v>2774019.2</v>
      </c>
      <c r="R22" s="3">
        <f t="shared" si="3"/>
        <v>1200000</v>
      </c>
      <c r="S22" s="3">
        <f t="shared" si="3"/>
        <v>693635.5</v>
      </c>
      <c r="T22" s="3">
        <f t="shared" si="3"/>
        <v>5100000</v>
      </c>
      <c r="U22" s="3">
        <f>SUM(U16:U21)</f>
        <v>5000000</v>
      </c>
      <c r="V22" s="3">
        <f t="shared" ref="V22:Z22" si="4">SUM(V16:V21)</f>
        <v>2008989.4</v>
      </c>
      <c r="W22" s="3">
        <f t="shared" si="4"/>
        <v>104500000</v>
      </c>
      <c r="X22" s="3">
        <f t="shared" si="4"/>
        <v>0</v>
      </c>
      <c r="Y22" s="3">
        <f t="shared" si="4"/>
        <v>0</v>
      </c>
      <c r="Z22" s="3">
        <f t="shared" si="4"/>
        <v>0</v>
      </c>
    </row>
    <row r="23" spans="1:28" ht="16.5" thickTop="1" x14ac:dyDescent="0.25">
      <c r="A23" s="40"/>
      <c r="B23" s="40"/>
      <c r="C23" s="40"/>
      <c r="D23" s="38"/>
      <c r="E23" s="38"/>
      <c r="F23" s="107"/>
      <c r="G23" s="38"/>
      <c r="H23" s="38"/>
      <c r="I23" s="10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8" x14ac:dyDescent="0.25">
      <c r="A24" s="24" t="s">
        <v>106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8" ht="15.75" x14ac:dyDescent="0.25">
      <c r="A25" s="24" t="s">
        <v>105</v>
      </c>
      <c r="B25" s="23"/>
      <c r="C25" s="2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8" ht="15" customHeight="1" x14ac:dyDescent="0.25">
      <c r="A26" s="297" t="s">
        <v>12</v>
      </c>
      <c r="B26" s="298"/>
      <c r="C26" s="48">
        <v>2014</v>
      </c>
      <c r="D26" s="308">
        <v>2015</v>
      </c>
      <c r="E26" s="309"/>
      <c r="F26" s="310"/>
      <c r="G26" s="308">
        <v>2016</v>
      </c>
      <c r="H26" s="309"/>
      <c r="I26" s="310"/>
      <c r="J26" s="45">
        <v>2017</v>
      </c>
      <c r="K26" s="311">
        <v>2017</v>
      </c>
      <c r="L26" s="312"/>
      <c r="M26" s="313"/>
      <c r="N26" s="311">
        <v>2018</v>
      </c>
      <c r="O26" s="313"/>
      <c r="P26" s="272">
        <v>2019</v>
      </c>
      <c r="Q26" s="270">
        <v>2020</v>
      </c>
      <c r="R26" s="301">
        <v>2021</v>
      </c>
      <c r="S26" s="301"/>
      <c r="T26" s="121">
        <v>2022</v>
      </c>
      <c r="U26" s="307">
        <v>2022</v>
      </c>
      <c r="V26" s="307"/>
      <c r="W26" s="314">
        <v>2023</v>
      </c>
      <c r="X26" s="315"/>
      <c r="Y26" s="302" t="s">
        <v>193</v>
      </c>
      <c r="Z26" s="302" t="s">
        <v>181</v>
      </c>
    </row>
    <row r="27" spans="1:28" ht="42.75" customHeight="1" x14ac:dyDescent="0.25">
      <c r="A27" s="299"/>
      <c r="B27" s="300"/>
      <c r="C27" s="46" t="s">
        <v>8</v>
      </c>
      <c r="D27" s="45" t="s">
        <v>7</v>
      </c>
      <c r="E27" s="45" t="s">
        <v>8</v>
      </c>
      <c r="F27" s="43" t="s">
        <v>11</v>
      </c>
      <c r="G27" s="43" t="s">
        <v>10</v>
      </c>
      <c r="H27" s="45" t="s">
        <v>8</v>
      </c>
      <c r="I27" s="43" t="s">
        <v>11</v>
      </c>
      <c r="J27" s="45" t="s">
        <v>7</v>
      </c>
      <c r="K27" s="45" t="s">
        <v>9</v>
      </c>
      <c r="L27" s="43" t="s">
        <v>11</v>
      </c>
      <c r="M27" s="43" t="s">
        <v>10</v>
      </c>
      <c r="N27" s="43" t="s">
        <v>10</v>
      </c>
      <c r="O27" s="45" t="s">
        <v>9</v>
      </c>
      <c r="P27" s="45" t="s">
        <v>7</v>
      </c>
      <c r="Q27" s="43" t="s">
        <v>8</v>
      </c>
      <c r="R27" s="44" t="s">
        <v>7</v>
      </c>
      <c r="S27" s="217" t="s">
        <v>8</v>
      </c>
      <c r="T27" s="43" t="s">
        <v>6</v>
      </c>
      <c r="U27" s="44" t="s">
        <v>7</v>
      </c>
      <c r="V27" s="274" t="s">
        <v>8</v>
      </c>
      <c r="W27" s="44" t="s">
        <v>7</v>
      </c>
      <c r="X27" s="274" t="s">
        <v>194</v>
      </c>
      <c r="Y27" s="303"/>
      <c r="Z27" s="303"/>
    </row>
    <row r="28" spans="1:28" x14ac:dyDescent="0.25">
      <c r="A28" s="95">
        <v>2001</v>
      </c>
      <c r="B28" s="18" t="s">
        <v>5</v>
      </c>
      <c r="C28" s="63"/>
      <c r="D28" s="84"/>
      <c r="E28" s="84"/>
      <c r="F28" s="83"/>
      <c r="G28" s="84"/>
      <c r="H28" s="84"/>
      <c r="I28" s="83"/>
      <c r="J28" s="82">
        <v>35000000</v>
      </c>
      <c r="K28" s="82">
        <v>18606858.57</v>
      </c>
      <c r="L28" s="82">
        <f>K28/M28*100</f>
        <v>53.162453057142855</v>
      </c>
      <c r="M28" s="82">
        <v>35000000</v>
      </c>
      <c r="N28" s="54">
        <v>35000000</v>
      </c>
      <c r="O28" s="54">
        <v>28462603.449999999</v>
      </c>
      <c r="P28" s="80">
        <v>5000000</v>
      </c>
      <c r="Q28" s="80">
        <v>506983.98</v>
      </c>
      <c r="R28" s="80">
        <v>20000000</v>
      </c>
      <c r="S28" s="80">
        <v>14140789.310000001</v>
      </c>
      <c r="T28" s="80">
        <v>51500000</v>
      </c>
      <c r="U28" s="80">
        <v>10000000</v>
      </c>
      <c r="V28" s="80">
        <v>14000000</v>
      </c>
      <c r="W28" s="80">
        <v>20000000</v>
      </c>
      <c r="X28" s="80"/>
      <c r="Y28" s="80"/>
      <c r="Z28" s="56"/>
    </row>
    <row r="29" spans="1:28" x14ac:dyDescent="0.25">
      <c r="A29" s="21">
        <v>2104</v>
      </c>
      <c r="B29" s="18" t="s">
        <v>27</v>
      </c>
      <c r="C29" s="21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80"/>
      <c r="P29" s="159">
        <v>0</v>
      </c>
      <c r="Q29" s="159">
        <v>0</v>
      </c>
      <c r="R29" s="159">
        <v>0</v>
      </c>
      <c r="S29" s="159"/>
      <c r="T29" s="137">
        <v>0</v>
      </c>
      <c r="U29" s="80"/>
      <c r="V29" s="80"/>
      <c r="W29" s="80"/>
      <c r="X29" s="80"/>
      <c r="Y29" s="80"/>
      <c r="Z29" s="54"/>
    </row>
    <row r="30" spans="1:28" ht="16.5" thickBot="1" x14ac:dyDescent="0.3">
      <c r="A30" s="6" t="s">
        <v>0</v>
      </c>
      <c r="B30" s="6"/>
      <c r="C30" s="6">
        <f>SUM(C28:C29)</f>
        <v>0</v>
      </c>
      <c r="D30" s="6">
        <f>SUM(D28:D29)</f>
        <v>0</v>
      </c>
      <c r="E30" s="6">
        <f>SUM(E28:E29)</f>
        <v>0</v>
      </c>
      <c r="F30" s="6"/>
      <c r="G30" s="6">
        <f>SUM(G28:G29)</f>
        <v>0</v>
      </c>
      <c r="H30" s="6">
        <f>SUM(H28:H29)</f>
        <v>0</v>
      </c>
      <c r="I30" s="6"/>
      <c r="J30" s="3">
        <f t="shared" ref="J30:O30" si="5">SUM(J28:J29)</f>
        <v>35000000</v>
      </c>
      <c r="K30" s="3">
        <f t="shared" si="5"/>
        <v>18606858.57</v>
      </c>
      <c r="L30" s="3">
        <f t="shared" si="5"/>
        <v>53.162453057142855</v>
      </c>
      <c r="M30" s="3">
        <f t="shared" si="5"/>
        <v>35000000</v>
      </c>
      <c r="N30" s="3">
        <f t="shared" si="5"/>
        <v>35000000</v>
      </c>
      <c r="O30" s="3">
        <f t="shared" si="5"/>
        <v>28462603.449999999</v>
      </c>
      <c r="P30" s="3">
        <f>SUM(P28:P29)</f>
        <v>5000000</v>
      </c>
      <c r="Q30" s="3">
        <f t="shared" ref="Q30:T30" si="6">SUM(Q28:Q29)</f>
        <v>506983.98</v>
      </c>
      <c r="R30" s="3">
        <f t="shared" si="6"/>
        <v>20000000</v>
      </c>
      <c r="S30" s="3">
        <f t="shared" si="6"/>
        <v>14140789.310000001</v>
      </c>
      <c r="T30" s="3">
        <f t="shared" si="6"/>
        <v>51500000</v>
      </c>
      <c r="U30" s="3">
        <f>SUM(U28:U29)</f>
        <v>10000000</v>
      </c>
      <c r="V30" s="3">
        <f t="shared" ref="V30:Z30" si="7">SUM(V28:V29)</f>
        <v>14000000</v>
      </c>
      <c r="W30" s="3">
        <f>SUM(W28:W29)</f>
        <v>20000000</v>
      </c>
      <c r="X30" s="3">
        <f t="shared" si="7"/>
        <v>0</v>
      </c>
      <c r="Y30" s="3">
        <f t="shared" si="7"/>
        <v>0</v>
      </c>
      <c r="Z30" s="3">
        <f t="shared" si="7"/>
        <v>0</v>
      </c>
    </row>
    <row r="31" spans="1:28" ht="16.5" thickTop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8" ht="18" x14ac:dyDescent="0.25">
      <c r="B32" s="4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4" t="s">
        <v>160</v>
      </c>
      <c r="U32" s="1"/>
      <c r="V32" s="1"/>
      <c r="W32" s="1"/>
      <c r="X32" s="1"/>
      <c r="Y32" s="1"/>
      <c r="Z32" s="1"/>
      <c r="AB32" s="137"/>
    </row>
    <row r="33" spans="1:28" ht="18" x14ac:dyDescent="0.25">
      <c r="A33" s="49" t="s">
        <v>108</v>
      </c>
      <c r="B33" s="4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B33" s="137"/>
    </row>
    <row r="34" spans="1:28" x14ac:dyDescent="0.25">
      <c r="A34" s="24" t="s">
        <v>106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B34" s="137"/>
    </row>
    <row r="35" spans="1:28" ht="15.75" x14ac:dyDescent="0.25">
      <c r="A35" s="24" t="s">
        <v>129</v>
      </c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B35" s="137"/>
    </row>
    <row r="36" spans="1:28" ht="15" customHeight="1" x14ac:dyDescent="0.25">
      <c r="A36" s="297" t="s">
        <v>12</v>
      </c>
      <c r="B36" s="298"/>
      <c r="C36" s="48">
        <v>2014</v>
      </c>
      <c r="D36" s="308">
        <v>2015</v>
      </c>
      <c r="E36" s="309"/>
      <c r="F36" s="310"/>
      <c r="G36" s="308">
        <v>2016</v>
      </c>
      <c r="H36" s="309"/>
      <c r="I36" s="310"/>
      <c r="J36" s="45">
        <v>2017</v>
      </c>
      <c r="K36" s="311">
        <v>2017</v>
      </c>
      <c r="L36" s="312"/>
      <c r="M36" s="313"/>
      <c r="N36" s="311">
        <v>2018</v>
      </c>
      <c r="O36" s="313"/>
      <c r="P36" s="272">
        <v>2019</v>
      </c>
      <c r="Q36" s="270">
        <v>2020</v>
      </c>
      <c r="R36" s="301">
        <v>2021</v>
      </c>
      <c r="S36" s="301"/>
      <c r="T36" s="148">
        <v>2022</v>
      </c>
      <c r="U36" s="307">
        <v>2022</v>
      </c>
      <c r="V36" s="307"/>
      <c r="W36" s="314">
        <v>2023</v>
      </c>
      <c r="X36" s="315"/>
      <c r="Y36" s="302" t="s">
        <v>193</v>
      </c>
      <c r="Z36" s="302" t="s">
        <v>181</v>
      </c>
      <c r="AB36" s="137"/>
    </row>
    <row r="37" spans="1:28" ht="51" customHeight="1" x14ac:dyDescent="0.25">
      <c r="A37" s="299"/>
      <c r="B37" s="300"/>
      <c r="C37" s="46" t="s">
        <v>8</v>
      </c>
      <c r="D37" s="45" t="s">
        <v>7</v>
      </c>
      <c r="E37" s="45" t="s">
        <v>8</v>
      </c>
      <c r="F37" s="43" t="s">
        <v>11</v>
      </c>
      <c r="G37" s="43" t="s">
        <v>10</v>
      </c>
      <c r="H37" s="45" t="s">
        <v>8</v>
      </c>
      <c r="I37" s="43" t="s">
        <v>11</v>
      </c>
      <c r="J37" s="45" t="s">
        <v>7</v>
      </c>
      <c r="K37" s="45" t="s">
        <v>9</v>
      </c>
      <c r="L37" s="43" t="s">
        <v>11</v>
      </c>
      <c r="M37" s="43" t="s">
        <v>10</v>
      </c>
      <c r="N37" s="43" t="s">
        <v>10</v>
      </c>
      <c r="O37" s="45" t="s">
        <v>9</v>
      </c>
      <c r="P37" s="45" t="s">
        <v>7</v>
      </c>
      <c r="Q37" s="43" t="s">
        <v>8</v>
      </c>
      <c r="R37" s="44" t="s">
        <v>7</v>
      </c>
      <c r="S37" s="217" t="s">
        <v>8</v>
      </c>
      <c r="T37" s="43" t="s">
        <v>6</v>
      </c>
      <c r="U37" s="44" t="s">
        <v>7</v>
      </c>
      <c r="V37" s="274" t="s">
        <v>8</v>
      </c>
      <c r="W37" s="44" t="s">
        <v>7</v>
      </c>
      <c r="X37" s="274" t="s">
        <v>194</v>
      </c>
      <c r="Y37" s="303"/>
      <c r="Z37" s="303"/>
      <c r="AB37" s="137"/>
    </row>
    <row r="38" spans="1:28" x14ac:dyDescent="0.25">
      <c r="A38" s="95">
        <v>2201</v>
      </c>
      <c r="B38" s="18" t="s">
        <v>157</v>
      </c>
      <c r="C38" s="149"/>
      <c r="D38" s="84"/>
      <c r="E38" s="84"/>
      <c r="F38" s="83"/>
      <c r="G38" s="84"/>
      <c r="H38" s="84"/>
      <c r="I38" s="83"/>
      <c r="J38" s="82">
        <v>35000000</v>
      </c>
      <c r="K38" s="82">
        <v>18606858.57</v>
      </c>
      <c r="L38" s="82">
        <f>K38/M38*100</f>
        <v>53.162453057142855</v>
      </c>
      <c r="M38" s="82">
        <v>35000000</v>
      </c>
      <c r="N38" s="54">
        <v>35000000</v>
      </c>
      <c r="O38" s="54">
        <v>28462603.449999999</v>
      </c>
      <c r="P38" s="80"/>
      <c r="Q38" s="80">
        <v>0</v>
      </c>
      <c r="R38" s="80">
        <v>20000000</v>
      </c>
      <c r="S38" s="80">
        <v>4486587.5999999996</v>
      </c>
      <c r="T38" s="80"/>
      <c r="U38" s="80">
        <v>5000000</v>
      </c>
      <c r="V38" s="80">
        <v>5000000</v>
      </c>
      <c r="W38" s="80">
        <v>5000000</v>
      </c>
      <c r="X38" s="80"/>
      <c r="Y38" s="80"/>
      <c r="Z38" s="80"/>
    </row>
    <row r="39" spans="1:28" x14ac:dyDescent="0.25">
      <c r="A39" s="21"/>
      <c r="B39" s="18"/>
      <c r="C39" s="21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80"/>
      <c r="P39" s="159"/>
      <c r="Q39" s="159"/>
      <c r="R39" s="159"/>
      <c r="S39" s="159"/>
      <c r="T39" s="137"/>
      <c r="U39" s="80"/>
      <c r="V39" s="80"/>
      <c r="W39" s="80"/>
      <c r="X39" s="80"/>
      <c r="Y39" s="80"/>
      <c r="Z39" s="80"/>
    </row>
    <row r="40" spans="1:28" ht="16.5" thickBot="1" x14ac:dyDescent="0.3">
      <c r="A40" s="6" t="s">
        <v>0</v>
      </c>
      <c r="B40" s="6"/>
      <c r="C40" s="6">
        <f>SUM(C38:C39)</f>
        <v>0</v>
      </c>
      <c r="D40" s="6">
        <f>SUM(D38:D39)</f>
        <v>0</v>
      </c>
      <c r="E40" s="6">
        <f>SUM(E38:E39)</f>
        <v>0</v>
      </c>
      <c r="F40" s="6"/>
      <c r="G40" s="6">
        <f>SUM(G38:G39)</f>
        <v>0</v>
      </c>
      <c r="H40" s="6">
        <f>SUM(H38:H39)</f>
        <v>0</v>
      </c>
      <c r="I40" s="6"/>
      <c r="J40" s="3">
        <f t="shared" ref="J40:O40" si="8">SUM(J38:J39)</f>
        <v>35000000</v>
      </c>
      <c r="K40" s="3">
        <f t="shared" si="8"/>
        <v>18606858.57</v>
      </c>
      <c r="L40" s="3">
        <f t="shared" si="8"/>
        <v>53.162453057142855</v>
      </c>
      <c r="M40" s="3">
        <f t="shared" si="8"/>
        <v>35000000</v>
      </c>
      <c r="N40" s="3">
        <f t="shared" si="8"/>
        <v>35000000</v>
      </c>
      <c r="O40" s="3">
        <f t="shared" si="8"/>
        <v>28462603.449999999</v>
      </c>
      <c r="P40" s="3">
        <f>SUM(P38:P39)</f>
        <v>0</v>
      </c>
      <c r="Q40" s="3">
        <f t="shared" ref="Q40" si="9">SUM(Q38:Q39)</f>
        <v>0</v>
      </c>
      <c r="R40" s="3">
        <f t="shared" ref="R40" si="10">SUM(R38:R39)</f>
        <v>20000000</v>
      </c>
      <c r="S40" s="3">
        <f t="shared" ref="S40" si="11">SUM(S38:S39)</f>
        <v>4486587.5999999996</v>
      </c>
      <c r="T40" s="3">
        <f t="shared" ref="T40" si="12">SUM(T38:T39)</f>
        <v>0</v>
      </c>
      <c r="U40" s="3">
        <f t="shared" ref="U40:Z40" si="13">SUM(U38:U39)</f>
        <v>5000000</v>
      </c>
      <c r="V40" s="3">
        <f t="shared" si="13"/>
        <v>5000000</v>
      </c>
      <c r="W40" s="3">
        <f t="shared" si="13"/>
        <v>5000000</v>
      </c>
      <c r="X40" s="3">
        <f t="shared" si="13"/>
        <v>0</v>
      </c>
      <c r="Y40" s="3">
        <f t="shared" si="13"/>
        <v>0</v>
      </c>
      <c r="Z40" s="3">
        <f t="shared" si="13"/>
        <v>0</v>
      </c>
    </row>
    <row r="41" spans="1:28" ht="15.75" thickTop="1" x14ac:dyDescent="0.25"/>
    <row r="42" spans="1:28" ht="16.5" thickBot="1" x14ac:dyDescent="0.3">
      <c r="B42" s="40" t="s">
        <v>156</v>
      </c>
      <c r="R42" s="189">
        <f>R10+R22+R30+R40</f>
        <v>42900000</v>
      </c>
      <c r="S42" s="193"/>
      <c r="T42" s="189">
        <f>T10+T22+T30+T40</f>
        <v>61600000</v>
      </c>
      <c r="U42" s="189">
        <f>U10+U22+U30+U40</f>
        <v>22500000</v>
      </c>
      <c r="V42" s="189">
        <f>V10+V22+V30+V40</f>
        <v>22064189.399999999</v>
      </c>
      <c r="W42" s="189">
        <f t="shared" ref="W42:Z42" si="14">W10+W22+W30+W40</f>
        <v>132000000</v>
      </c>
      <c r="X42" s="189">
        <f>X10+X22+X30+X40</f>
        <v>0</v>
      </c>
      <c r="Y42" s="189">
        <f t="shared" si="14"/>
        <v>0</v>
      </c>
      <c r="Z42" s="189">
        <f t="shared" si="14"/>
        <v>0</v>
      </c>
    </row>
    <row r="45" spans="1:28" x14ac:dyDescent="0.25">
      <c r="B45" s="28" t="s">
        <v>177</v>
      </c>
      <c r="C45" s="28" t="s">
        <v>177</v>
      </c>
      <c r="D45" s="28" t="s">
        <v>177</v>
      </c>
    </row>
    <row r="46" spans="1:28" ht="26.25" customHeight="1" x14ac:dyDescent="0.25">
      <c r="B46" s="28" t="s">
        <v>124</v>
      </c>
      <c r="C46" s="28" t="s">
        <v>124</v>
      </c>
      <c r="D46" s="28" t="s">
        <v>124</v>
      </c>
      <c r="S46" s="293" t="s">
        <v>202</v>
      </c>
      <c r="T46" s="211" t="s">
        <v>158</v>
      </c>
    </row>
    <row r="47" spans="1:28" ht="15.75" x14ac:dyDescent="0.25">
      <c r="T47" s="211" t="s">
        <v>159</v>
      </c>
    </row>
    <row r="48" spans="1:28" x14ac:dyDescent="0.25">
      <c r="T48" s="34" t="s">
        <v>160</v>
      </c>
    </row>
  </sheetData>
  <mergeCells count="41">
    <mergeCell ref="Z36:Z37"/>
    <mergeCell ref="U5:V5"/>
    <mergeCell ref="U14:V14"/>
    <mergeCell ref="Y5:Y6"/>
    <mergeCell ref="Y14:Y15"/>
    <mergeCell ref="U26:V26"/>
    <mergeCell ref="Y26:Y27"/>
    <mergeCell ref="U36:V36"/>
    <mergeCell ref="Y36:Y37"/>
    <mergeCell ref="Z26:Z27"/>
    <mergeCell ref="W5:X5"/>
    <mergeCell ref="W14:X14"/>
    <mergeCell ref="W26:X26"/>
    <mergeCell ref="W36:X36"/>
    <mergeCell ref="A1:Z1"/>
    <mergeCell ref="A14:B15"/>
    <mergeCell ref="D14:F14"/>
    <mergeCell ref="G14:I14"/>
    <mergeCell ref="K14:M14"/>
    <mergeCell ref="N14:O14"/>
    <mergeCell ref="A5:B6"/>
    <mergeCell ref="D5:F5"/>
    <mergeCell ref="G5:I5"/>
    <mergeCell ref="K5:M5"/>
    <mergeCell ref="N5:O5"/>
    <mergeCell ref="Z5:Z6"/>
    <mergeCell ref="R14:S14"/>
    <mergeCell ref="Z14:Z15"/>
    <mergeCell ref="R5:S5"/>
    <mergeCell ref="R36:S36"/>
    <mergeCell ref="R26:S26"/>
    <mergeCell ref="A26:B27"/>
    <mergeCell ref="D26:F26"/>
    <mergeCell ref="G26:I26"/>
    <mergeCell ref="K26:M26"/>
    <mergeCell ref="N26:O26"/>
    <mergeCell ref="A36:B37"/>
    <mergeCell ref="D36:F36"/>
    <mergeCell ref="G36:I36"/>
    <mergeCell ref="K36:M36"/>
    <mergeCell ref="N36:O36"/>
  </mergeCells>
  <pageMargins left="0.57999999999999996" right="0.15748031496062992" top="0.55118110236220474" bottom="0.51181102362204722" header="0.31496062992125984" footer="0.31496062992125984"/>
  <pageSetup paperSize="9" scale="84" orientation="landscape" r:id="rId1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opLeftCell="A32" zoomScaleNormal="100" workbookViewId="0">
      <selection activeCell="S49" sqref="S49"/>
    </sheetView>
  </sheetViews>
  <sheetFormatPr defaultRowHeight="15" x14ac:dyDescent="0.25"/>
  <cols>
    <col min="2" max="2" width="24.7109375" customWidth="1"/>
    <col min="3" max="15" width="0" hidden="1" customWidth="1"/>
    <col min="16" max="16" width="14.7109375" hidden="1" customWidth="1"/>
    <col min="17" max="17" width="13.85546875" customWidth="1"/>
    <col min="18" max="18" width="14.42578125" customWidth="1"/>
    <col min="19" max="19" width="15.140625" customWidth="1"/>
    <col min="20" max="20" width="13" hidden="1" customWidth="1"/>
    <col min="21" max="21" width="15.140625" customWidth="1"/>
    <col min="22" max="22" width="14.85546875" customWidth="1"/>
    <col min="23" max="23" width="14.7109375" customWidth="1"/>
    <col min="24" max="24" width="13.5703125" customWidth="1"/>
    <col min="25" max="25" width="15" customWidth="1"/>
    <col min="26" max="26" width="14.5703125" hidden="1" customWidth="1"/>
    <col min="27" max="27" width="11.28515625" customWidth="1"/>
    <col min="29" max="29" width="12.140625" customWidth="1"/>
  </cols>
  <sheetData>
    <row r="1" spans="1:29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9" ht="18" x14ac:dyDescent="0.25">
      <c r="A2" s="49" t="s">
        <v>104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A3" s="24" t="s">
        <v>100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9" ht="15.75" x14ac:dyDescent="0.25">
      <c r="A4" s="24" t="s">
        <v>103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1">
        <v>2019</v>
      </c>
      <c r="Q5" s="275">
        <v>2020</v>
      </c>
      <c r="R5" s="316">
        <v>2021</v>
      </c>
      <c r="S5" s="316"/>
      <c r="T5" s="223">
        <v>2022</v>
      </c>
      <c r="U5" s="307">
        <v>2022</v>
      </c>
      <c r="V5" s="307"/>
      <c r="W5" s="307">
        <v>2023</v>
      </c>
      <c r="X5" s="307"/>
      <c r="Y5" s="302" t="s">
        <v>193</v>
      </c>
      <c r="Z5" s="302" t="s">
        <v>181</v>
      </c>
    </row>
    <row r="6" spans="1:29" ht="47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149" t="s">
        <v>6</v>
      </c>
      <c r="U6" s="44" t="s">
        <v>7</v>
      </c>
      <c r="V6" s="274" t="s">
        <v>8</v>
      </c>
      <c r="W6" s="44" t="s">
        <v>7</v>
      </c>
      <c r="X6" s="274" t="s">
        <v>194</v>
      </c>
      <c r="Y6" s="303"/>
      <c r="Z6" s="303"/>
    </row>
    <row r="7" spans="1:29" x14ac:dyDescent="0.25">
      <c r="A7" s="21">
        <v>2001</v>
      </c>
      <c r="B7" s="18" t="s">
        <v>5</v>
      </c>
      <c r="C7" s="19">
        <v>575036</v>
      </c>
      <c r="D7" s="4">
        <v>750000</v>
      </c>
      <c r="E7" s="4">
        <v>445235</v>
      </c>
      <c r="F7" s="4">
        <f>E7/D7*100</f>
        <v>59.364666666666665</v>
      </c>
      <c r="G7" s="4">
        <v>750000</v>
      </c>
      <c r="H7" s="4">
        <v>565849.41</v>
      </c>
      <c r="I7" s="4">
        <f>H7/G7*100</f>
        <v>75.446588000000006</v>
      </c>
      <c r="J7" s="4">
        <v>1000000</v>
      </c>
      <c r="K7" s="4">
        <v>855526.85</v>
      </c>
      <c r="L7" s="4">
        <f>K7/M7*100</f>
        <v>85.552684999999997</v>
      </c>
      <c r="M7" s="4">
        <v>1000000</v>
      </c>
      <c r="N7" s="4">
        <v>600000</v>
      </c>
      <c r="O7" s="4">
        <v>592980.5</v>
      </c>
      <c r="P7" s="54">
        <v>0</v>
      </c>
      <c r="Q7" s="54"/>
      <c r="R7" s="54"/>
      <c r="S7" s="67"/>
      <c r="T7" s="54">
        <v>2000000</v>
      </c>
      <c r="U7" s="54">
        <v>2000000</v>
      </c>
      <c r="V7" s="54">
        <v>614635.67000000004</v>
      </c>
      <c r="W7" s="54">
        <v>5000000</v>
      </c>
      <c r="X7" s="54"/>
      <c r="Y7" s="54"/>
      <c r="Z7" s="153"/>
      <c r="AC7" s="244"/>
    </row>
    <row r="8" spans="1:29" x14ac:dyDescent="0.25">
      <c r="A8" s="21">
        <v>2002</v>
      </c>
      <c r="B8" s="14" t="s">
        <v>20</v>
      </c>
      <c r="C8" s="1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4"/>
      <c r="Q8" s="54"/>
      <c r="R8" s="54"/>
      <c r="S8" s="54"/>
      <c r="T8" s="54">
        <v>30000000</v>
      </c>
      <c r="U8" s="54">
        <v>15000000</v>
      </c>
      <c r="V8" s="54">
        <v>7756637.8700000001</v>
      </c>
      <c r="W8" s="54">
        <v>5000000</v>
      </c>
      <c r="X8" s="54"/>
      <c r="Y8" s="54"/>
      <c r="Z8" s="153"/>
      <c r="AC8" s="244"/>
    </row>
    <row r="9" spans="1:29" x14ac:dyDescent="0.25">
      <c r="A9" s="21">
        <v>2003</v>
      </c>
      <c r="B9" s="18" t="s">
        <v>19</v>
      </c>
      <c r="C9" s="19">
        <v>575036</v>
      </c>
      <c r="D9" s="4">
        <v>750000</v>
      </c>
      <c r="E9" s="4">
        <v>445235</v>
      </c>
      <c r="F9" s="4">
        <f>E9/D9*100</f>
        <v>59.364666666666665</v>
      </c>
      <c r="G9" s="4">
        <v>750000</v>
      </c>
      <c r="H9" s="4">
        <v>565849.41</v>
      </c>
      <c r="I9" s="4">
        <f>H9/G9*100</f>
        <v>75.446588000000006</v>
      </c>
      <c r="J9" s="4">
        <v>1000000</v>
      </c>
      <c r="K9" s="4">
        <v>855526.85</v>
      </c>
      <c r="L9" s="4">
        <f>K9/M9*100</f>
        <v>85.552684999999997</v>
      </c>
      <c r="M9" s="4">
        <v>1000000</v>
      </c>
      <c r="N9" s="4">
        <v>600000</v>
      </c>
      <c r="O9" s="4">
        <v>592980.5</v>
      </c>
      <c r="P9" s="54">
        <v>1000000</v>
      </c>
      <c r="Q9" s="54">
        <v>1073260.48</v>
      </c>
      <c r="R9" s="54">
        <v>2000000</v>
      </c>
      <c r="S9" s="54">
        <v>824264.2</v>
      </c>
      <c r="T9" s="54">
        <v>7000000</v>
      </c>
      <c r="U9" s="54">
        <v>2000000</v>
      </c>
      <c r="V9" s="54">
        <v>4107204.17</v>
      </c>
      <c r="W9" s="54">
        <v>2000000</v>
      </c>
      <c r="X9" s="54"/>
      <c r="Y9" s="54"/>
      <c r="Z9" s="153"/>
      <c r="AC9" s="244"/>
    </row>
    <row r="10" spans="1:29" x14ac:dyDescent="0.25">
      <c r="A10" s="21">
        <v>2102</v>
      </c>
      <c r="B10" s="18" t="s">
        <v>4</v>
      </c>
      <c r="C10" s="19">
        <v>250000</v>
      </c>
      <c r="D10" s="4">
        <v>250000</v>
      </c>
      <c r="E10" s="4">
        <v>189897</v>
      </c>
      <c r="F10" s="4">
        <f>E10/D10*100</f>
        <v>75.958800000000011</v>
      </c>
      <c r="G10" s="4">
        <v>280000</v>
      </c>
      <c r="H10" s="4">
        <v>277270.09999999998</v>
      </c>
      <c r="I10" s="4">
        <f>H10/G10*100</f>
        <v>99.025035714285707</v>
      </c>
      <c r="J10" s="4">
        <v>1000000</v>
      </c>
      <c r="K10" s="4">
        <v>844505</v>
      </c>
      <c r="L10" s="4">
        <f>K10/M10*100</f>
        <v>84.450499999999991</v>
      </c>
      <c r="M10" s="4">
        <v>1000000</v>
      </c>
      <c r="N10" s="4">
        <v>2600000</v>
      </c>
      <c r="O10" s="4">
        <v>2505810.75</v>
      </c>
      <c r="P10" s="54">
        <v>1000000</v>
      </c>
      <c r="Q10" s="54">
        <v>453327.38</v>
      </c>
      <c r="R10" s="54">
        <v>1000000</v>
      </c>
      <c r="S10" s="54">
        <v>3872447.07</v>
      </c>
      <c r="T10" s="54">
        <v>7600000</v>
      </c>
      <c r="U10" s="54">
        <v>1000000</v>
      </c>
      <c r="V10" s="54">
        <v>1034467.5</v>
      </c>
      <c r="W10" s="54">
        <v>3000000</v>
      </c>
      <c r="X10" s="54"/>
      <c r="Y10" s="54"/>
      <c r="Z10" s="153"/>
      <c r="AC10" s="244"/>
    </row>
    <row r="11" spans="1:29" x14ac:dyDescent="0.25">
      <c r="A11" s="21">
        <v>2103</v>
      </c>
      <c r="B11" s="14" t="s">
        <v>20</v>
      </c>
      <c r="C11" s="1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4"/>
      <c r="Q11" s="54"/>
      <c r="R11" s="54"/>
      <c r="S11" s="54"/>
      <c r="T11" s="54">
        <v>5000000</v>
      </c>
      <c r="U11" s="54">
        <v>2000000</v>
      </c>
      <c r="V11" s="54">
        <v>1655315</v>
      </c>
      <c r="W11" s="54">
        <v>1250000</v>
      </c>
      <c r="X11" s="54"/>
      <c r="Y11" s="54"/>
      <c r="Z11" s="153"/>
    </row>
    <row r="12" spans="1:29" x14ac:dyDescent="0.25">
      <c r="A12" s="12">
        <v>2106</v>
      </c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4"/>
      <c r="M12" s="8"/>
      <c r="N12" s="4">
        <v>0</v>
      </c>
      <c r="O12" s="4"/>
      <c r="P12" s="54">
        <v>0</v>
      </c>
      <c r="Q12" s="54">
        <v>90000</v>
      </c>
      <c r="R12" s="54">
        <v>500000</v>
      </c>
      <c r="S12" s="54">
        <v>422000</v>
      </c>
      <c r="T12" s="54">
        <v>5000000</v>
      </c>
      <c r="U12" s="54">
        <v>5000000</v>
      </c>
      <c r="V12" s="54">
        <v>1363540</v>
      </c>
      <c r="W12" s="54">
        <v>3000000</v>
      </c>
      <c r="X12" s="54"/>
      <c r="Y12" s="54"/>
      <c r="Z12" s="153"/>
    </row>
    <row r="13" spans="1:29" ht="16.5" thickBot="1" x14ac:dyDescent="0.3">
      <c r="A13" s="6" t="s">
        <v>0</v>
      </c>
      <c r="B13" s="6"/>
      <c r="C13" s="3">
        <f>SUM(C9:C10)</f>
        <v>825036</v>
      </c>
      <c r="D13" s="3">
        <f>SUM(D9:D10)</f>
        <v>1000000</v>
      </c>
      <c r="E13" s="3">
        <f>SUM(E9:E10)</f>
        <v>635132</v>
      </c>
      <c r="F13" s="3">
        <f>E13/D13*100</f>
        <v>63.513200000000005</v>
      </c>
      <c r="G13" s="3">
        <f>SUM(G9:G10)</f>
        <v>1030000</v>
      </c>
      <c r="H13" s="3">
        <f>SUM(H9:H10)</f>
        <v>843119.51</v>
      </c>
      <c r="I13" s="3">
        <f>H13/G13*100</f>
        <v>81.856263106796106</v>
      </c>
      <c r="J13" s="3">
        <f>SUM(J9:J10)</f>
        <v>2000000</v>
      </c>
      <c r="K13" s="3">
        <f>SUM(K9:K10)</f>
        <v>1700031.85</v>
      </c>
      <c r="L13" s="4">
        <f>K13/M13*100</f>
        <v>85.001592500000001</v>
      </c>
      <c r="M13" s="3">
        <f>SUM(M9:M10)</f>
        <v>2000000</v>
      </c>
      <c r="N13" s="3">
        <f t="shared" ref="N13:O13" si="0">SUM(N9:N12)</f>
        <v>3200000</v>
      </c>
      <c r="O13" s="3">
        <f t="shared" si="0"/>
        <v>3098791.25</v>
      </c>
      <c r="P13" s="3">
        <f>SUM(P7:P12)</f>
        <v>2000000</v>
      </c>
      <c r="Q13" s="3">
        <f t="shared" ref="Q13:T13" si="1">SUM(Q7:Q12)</f>
        <v>1616587.8599999999</v>
      </c>
      <c r="R13" s="3">
        <f t="shared" si="1"/>
        <v>3500000</v>
      </c>
      <c r="S13" s="3">
        <f t="shared" si="1"/>
        <v>5118711.2699999996</v>
      </c>
      <c r="T13" s="3">
        <f t="shared" si="1"/>
        <v>56600000</v>
      </c>
      <c r="U13" s="3">
        <f>SUM(U7:U12)</f>
        <v>27000000</v>
      </c>
      <c r="V13" s="3">
        <f t="shared" ref="V13:Z13" si="2">SUM(V7:V12)</f>
        <v>16531800.210000001</v>
      </c>
      <c r="W13" s="3">
        <f t="shared" si="2"/>
        <v>19250000</v>
      </c>
      <c r="X13" s="3">
        <f t="shared" si="2"/>
        <v>0</v>
      </c>
      <c r="Y13" s="3">
        <f t="shared" si="2"/>
        <v>0</v>
      </c>
      <c r="Z13" s="3">
        <f t="shared" si="2"/>
        <v>0</v>
      </c>
    </row>
    <row r="14" spans="1:29" ht="15.75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x14ac:dyDescent="0.25">
      <c r="A15" s="24" t="s">
        <v>100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9" ht="15.75" x14ac:dyDescent="0.25">
      <c r="A16" s="24" t="s">
        <v>102</v>
      </c>
      <c r="B16" s="23"/>
      <c r="C16" s="2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97" t="s">
        <v>12</v>
      </c>
      <c r="B17" s="298"/>
      <c r="C17" s="48">
        <v>2014</v>
      </c>
      <c r="D17" s="308">
        <v>2015</v>
      </c>
      <c r="E17" s="309"/>
      <c r="F17" s="310"/>
      <c r="G17" s="308">
        <v>2016</v>
      </c>
      <c r="H17" s="309"/>
      <c r="I17" s="310"/>
      <c r="J17" s="45">
        <v>2017</v>
      </c>
      <c r="K17" s="311">
        <v>2017</v>
      </c>
      <c r="L17" s="312"/>
      <c r="M17" s="313"/>
      <c r="N17" s="311">
        <v>2018</v>
      </c>
      <c r="O17" s="313"/>
      <c r="P17" s="271">
        <v>2019</v>
      </c>
      <c r="Q17" s="275">
        <v>2020</v>
      </c>
      <c r="R17" s="316">
        <v>2021</v>
      </c>
      <c r="S17" s="316"/>
      <c r="T17" s="117">
        <v>2022</v>
      </c>
      <c r="U17" s="307">
        <v>2022</v>
      </c>
      <c r="V17" s="307"/>
      <c r="W17" s="307">
        <v>2023</v>
      </c>
      <c r="X17" s="307"/>
      <c r="Y17" s="302" t="s">
        <v>193</v>
      </c>
      <c r="Z17" s="302" t="s">
        <v>181</v>
      </c>
    </row>
    <row r="18" spans="1:26" ht="42.75" customHeight="1" x14ac:dyDescent="0.25">
      <c r="A18" s="299"/>
      <c r="B18" s="300"/>
      <c r="C18" s="46" t="s">
        <v>8</v>
      </c>
      <c r="D18" s="45" t="s">
        <v>7</v>
      </c>
      <c r="E18" s="45" t="s">
        <v>8</v>
      </c>
      <c r="F18" s="43" t="s">
        <v>11</v>
      </c>
      <c r="G18" s="43" t="s">
        <v>10</v>
      </c>
      <c r="H18" s="45" t="s">
        <v>8</v>
      </c>
      <c r="I18" s="43" t="s">
        <v>11</v>
      </c>
      <c r="J18" s="45" t="s">
        <v>7</v>
      </c>
      <c r="K18" s="45" t="s">
        <v>9</v>
      </c>
      <c r="L18" s="43" t="s">
        <v>11</v>
      </c>
      <c r="M18" s="43" t="s">
        <v>10</v>
      </c>
      <c r="N18" s="43" t="s">
        <v>10</v>
      </c>
      <c r="O18" s="45" t="s">
        <v>9</v>
      </c>
      <c r="P18" s="45" t="s">
        <v>7</v>
      </c>
      <c r="Q18" s="43" t="s">
        <v>8</v>
      </c>
      <c r="R18" s="44" t="s">
        <v>7</v>
      </c>
      <c r="S18" s="217" t="s">
        <v>8</v>
      </c>
      <c r="T18" s="43" t="s">
        <v>6</v>
      </c>
      <c r="U18" s="44" t="s">
        <v>7</v>
      </c>
      <c r="V18" s="274" t="s">
        <v>8</v>
      </c>
      <c r="W18" s="44" t="s">
        <v>7</v>
      </c>
      <c r="X18" s="274" t="s">
        <v>194</v>
      </c>
      <c r="Y18" s="303"/>
      <c r="Z18" s="303"/>
    </row>
    <row r="19" spans="1:26" x14ac:dyDescent="0.25">
      <c r="A19" s="95">
        <v>2001</v>
      </c>
      <c r="B19" s="18" t="s">
        <v>5</v>
      </c>
      <c r="C19" s="46"/>
      <c r="D19" s="45"/>
      <c r="E19" s="45"/>
      <c r="F19" s="43"/>
      <c r="G19" s="43"/>
      <c r="H19" s="45"/>
      <c r="I19" s="43"/>
      <c r="J19" s="45"/>
      <c r="K19" s="45"/>
      <c r="L19" s="43"/>
      <c r="M19" s="43"/>
      <c r="N19" s="43"/>
      <c r="O19" s="45"/>
      <c r="P19" s="144">
        <v>0</v>
      </c>
      <c r="Q19" s="44">
        <v>569743</v>
      </c>
      <c r="R19" s="61">
        <v>3000000</v>
      </c>
      <c r="S19" s="61">
        <v>6294765.9699999997</v>
      </c>
      <c r="T19" s="61">
        <v>9000000</v>
      </c>
      <c r="U19" s="54">
        <v>3000000</v>
      </c>
      <c r="V19" s="54">
        <v>2575584.13</v>
      </c>
      <c r="W19" s="61">
        <v>5000000</v>
      </c>
      <c r="X19" s="80"/>
      <c r="Y19" s="80"/>
      <c r="Z19" s="153"/>
    </row>
    <row r="20" spans="1:26" x14ac:dyDescent="0.25">
      <c r="A20" s="21">
        <v>2003</v>
      </c>
      <c r="B20" s="18" t="s">
        <v>19</v>
      </c>
      <c r="C20" s="19">
        <v>275000</v>
      </c>
      <c r="D20" s="4">
        <v>500000</v>
      </c>
      <c r="E20" s="4">
        <v>172450</v>
      </c>
      <c r="F20" s="4">
        <f>E20/D20*100</f>
        <v>34.489999999999995</v>
      </c>
      <c r="G20" s="4"/>
      <c r="H20" s="4"/>
      <c r="I20" s="4"/>
      <c r="J20" s="4">
        <v>2000000</v>
      </c>
      <c r="K20" s="4">
        <v>1631692.6</v>
      </c>
      <c r="L20" s="4">
        <f>K20/M20*100</f>
        <v>81.584630000000004</v>
      </c>
      <c r="M20" s="4">
        <v>2000000</v>
      </c>
      <c r="N20" s="4">
        <v>2000000</v>
      </c>
      <c r="O20" s="4">
        <v>1142286.7</v>
      </c>
      <c r="P20" s="54">
        <v>1000000</v>
      </c>
      <c r="Q20" s="54"/>
      <c r="R20" s="54">
        <v>2000000</v>
      </c>
      <c r="S20" s="61">
        <v>1374044.08</v>
      </c>
      <c r="T20" s="54">
        <v>3000000</v>
      </c>
      <c r="U20" s="54">
        <v>1000000</v>
      </c>
      <c r="V20" s="54">
        <v>0</v>
      </c>
      <c r="W20" s="54">
        <v>5000000</v>
      </c>
      <c r="X20" s="54"/>
      <c r="Y20" s="54"/>
      <c r="Z20" s="153"/>
    </row>
    <row r="21" spans="1:26" x14ac:dyDescent="0.25">
      <c r="A21" s="21">
        <v>2102</v>
      </c>
      <c r="B21" s="18" t="s">
        <v>4</v>
      </c>
      <c r="C21" s="19">
        <v>17190</v>
      </c>
      <c r="D21" s="4"/>
      <c r="E21" s="4"/>
      <c r="F21" s="4"/>
      <c r="G21" s="4">
        <v>500000</v>
      </c>
      <c r="H21" s="4">
        <v>96951</v>
      </c>
      <c r="I21" s="4">
        <f>H21/G21*100</f>
        <v>19.3902</v>
      </c>
      <c r="J21" s="4">
        <v>2000000</v>
      </c>
      <c r="K21" s="4">
        <v>1306241.5</v>
      </c>
      <c r="L21" s="4">
        <f>K21/M21*100</f>
        <v>65.312075000000007</v>
      </c>
      <c r="M21" s="4">
        <v>2000000</v>
      </c>
      <c r="N21" s="4">
        <v>2000000</v>
      </c>
      <c r="O21" s="4">
        <v>1907320.69</v>
      </c>
      <c r="P21" s="54">
        <v>0</v>
      </c>
      <c r="Q21" s="44">
        <v>1882302.76</v>
      </c>
      <c r="R21" s="54">
        <v>500000</v>
      </c>
      <c r="S21" s="61">
        <v>14050126.16</v>
      </c>
      <c r="T21" s="54">
        <v>1000000</v>
      </c>
      <c r="U21" s="54">
        <v>1000000</v>
      </c>
      <c r="V21" s="54">
        <v>951443.19</v>
      </c>
      <c r="W21" s="54">
        <v>6000000</v>
      </c>
      <c r="X21" s="54"/>
      <c r="Y21" s="54"/>
      <c r="Z21" s="153"/>
    </row>
    <row r="22" spans="1:26" ht="16.5" thickBot="1" x14ac:dyDescent="0.3">
      <c r="A22" s="6" t="s">
        <v>0</v>
      </c>
      <c r="B22" s="6"/>
      <c r="C22" s="3">
        <f>SUM(C20:C21)</f>
        <v>292190</v>
      </c>
      <c r="D22" s="3">
        <f>SUM(D20:D21)</f>
        <v>500000</v>
      </c>
      <c r="E22" s="3">
        <f>SUM(E20:E21)</f>
        <v>172450</v>
      </c>
      <c r="F22" s="3">
        <f>E22/D22*100</f>
        <v>34.489999999999995</v>
      </c>
      <c r="G22" s="3">
        <f>SUM(G20:G21)</f>
        <v>500000</v>
      </c>
      <c r="H22" s="3">
        <f>SUM(H20:H21)</f>
        <v>96951</v>
      </c>
      <c r="I22" s="3">
        <f>H22/G22*100</f>
        <v>19.3902</v>
      </c>
      <c r="J22" s="3">
        <f>SUM(J20:J21)</f>
        <v>4000000</v>
      </c>
      <c r="K22" s="3">
        <f>SUM(K20:K21)</f>
        <v>2937934.1</v>
      </c>
      <c r="L22" s="4">
        <f>K22/M22*100</f>
        <v>73.448352499999999</v>
      </c>
      <c r="M22" s="3">
        <f>SUM(M20:M21)</f>
        <v>4000000</v>
      </c>
      <c r="N22" s="3">
        <f>SUM(N20:N21)</f>
        <v>4000000</v>
      </c>
      <c r="O22" s="3">
        <v>742358.9</v>
      </c>
      <c r="P22" s="3">
        <f>SUM(P19:P21)</f>
        <v>1000000</v>
      </c>
      <c r="Q22" s="3">
        <f t="shared" ref="Q22:T22" si="3">SUM(Q19:Q21)</f>
        <v>2452045.7599999998</v>
      </c>
      <c r="R22" s="3">
        <f>SUM(R19:R21)</f>
        <v>5500000</v>
      </c>
      <c r="S22" s="3">
        <f t="shared" si="3"/>
        <v>21718936.210000001</v>
      </c>
      <c r="T22" s="3">
        <f t="shared" si="3"/>
        <v>13000000</v>
      </c>
      <c r="U22" s="3">
        <f>SUM(U19:U21)</f>
        <v>5000000</v>
      </c>
      <c r="V22" s="3">
        <f t="shared" ref="V22:Z22" si="4">SUM(V19:V21)</f>
        <v>3527027.32</v>
      </c>
      <c r="W22" s="3">
        <f t="shared" si="4"/>
        <v>16000000</v>
      </c>
      <c r="X22" s="3">
        <f t="shared" si="4"/>
        <v>0</v>
      </c>
      <c r="Y22" s="3">
        <f t="shared" si="4"/>
        <v>0</v>
      </c>
      <c r="Z22" s="3">
        <f t="shared" si="4"/>
        <v>0</v>
      </c>
    </row>
    <row r="23" spans="1:26" ht="16.5" thickTop="1" x14ac:dyDescent="0.25">
      <c r="A23" s="40"/>
      <c r="B23" s="40"/>
      <c r="C23" s="40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x14ac:dyDescent="0.25">
      <c r="A24" s="40"/>
      <c r="B24" s="40"/>
      <c r="C24" s="40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211" t="s">
        <v>158</v>
      </c>
      <c r="Z24" s="38"/>
    </row>
    <row r="25" spans="1:26" ht="15.75" x14ac:dyDescent="0.25">
      <c r="A25" s="40"/>
      <c r="B25" s="40"/>
      <c r="C25" s="40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4" t="s">
        <v>160</v>
      </c>
      <c r="Z25" s="38"/>
    </row>
    <row r="26" spans="1:26" ht="18" x14ac:dyDescent="0.25">
      <c r="A26" s="49" t="s">
        <v>104</v>
      </c>
      <c r="B26" s="40"/>
      <c r="C26" s="40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4"/>
      <c r="Z26" s="38"/>
    </row>
    <row r="27" spans="1:26" x14ac:dyDescent="0.25">
      <c r="A27" s="24" t="s">
        <v>100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x14ac:dyDescent="0.25">
      <c r="A28" s="24" t="s">
        <v>101</v>
      </c>
      <c r="B28" s="23"/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297" t="s">
        <v>12</v>
      </c>
      <c r="B29" s="298"/>
      <c r="C29" s="48">
        <v>2014</v>
      </c>
      <c r="D29" s="308">
        <v>2015</v>
      </c>
      <c r="E29" s="309"/>
      <c r="F29" s="310"/>
      <c r="G29" s="308">
        <v>2016</v>
      </c>
      <c r="H29" s="309"/>
      <c r="I29" s="310"/>
      <c r="J29" s="45">
        <v>2017</v>
      </c>
      <c r="K29" s="311">
        <v>2017</v>
      </c>
      <c r="L29" s="312"/>
      <c r="M29" s="313"/>
      <c r="N29" s="311">
        <v>2018</v>
      </c>
      <c r="O29" s="313"/>
      <c r="P29" s="271">
        <v>2019</v>
      </c>
      <c r="Q29" s="275">
        <v>2020</v>
      </c>
      <c r="R29" s="316">
        <v>2021</v>
      </c>
      <c r="S29" s="316"/>
      <c r="T29" s="117">
        <v>2022</v>
      </c>
      <c r="U29" s="307">
        <v>2022</v>
      </c>
      <c r="V29" s="307"/>
      <c r="W29" s="307">
        <v>2023</v>
      </c>
      <c r="X29" s="307"/>
      <c r="Y29" s="302" t="s">
        <v>193</v>
      </c>
      <c r="Z29" s="302" t="s">
        <v>181</v>
      </c>
    </row>
    <row r="30" spans="1:26" ht="49.5" customHeight="1" x14ac:dyDescent="0.25">
      <c r="A30" s="299"/>
      <c r="B30" s="300"/>
      <c r="C30" s="46" t="s">
        <v>8</v>
      </c>
      <c r="D30" s="45" t="s">
        <v>7</v>
      </c>
      <c r="E30" s="45" t="s">
        <v>8</v>
      </c>
      <c r="F30" s="43" t="s">
        <v>11</v>
      </c>
      <c r="G30" s="43" t="s">
        <v>10</v>
      </c>
      <c r="H30" s="45" t="s">
        <v>8</v>
      </c>
      <c r="I30" s="43" t="s">
        <v>11</v>
      </c>
      <c r="J30" s="45" t="s">
        <v>7</v>
      </c>
      <c r="K30" s="45" t="s">
        <v>9</v>
      </c>
      <c r="L30" s="43" t="s">
        <v>11</v>
      </c>
      <c r="M30" s="43" t="s">
        <v>10</v>
      </c>
      <c r="N30" s="43" t="s">
        <v>10</v>
      </c>
      <c r="O30" s="45" t="s">
        <v>9</v>
      </c>
      <c r="P30" s="45" t="s">
        <v>7</v>
      </c>
      <c r="Q30" s="43" t="s">
        <v>8</v>
      </c>
      <c r="R30" s="44" t="s">
        <v>7</v>
      </c>
      <c r="S30" s="217" t="s">
        <v>8</v>
      </c>
      <c r="T30" s="43" t="s">
        <v>6</v>
      </c>
      <c r="U30" s="44" t="s">
        <v>7</v>
      </c>
      <c r="V30" s="274" t="s">
        <v>8</v>
      </c>
      <c r="W30" s="44" t="s">
        <v>7</v>
      </c>
      <c r="X30" s="274" t="s">
        <v>194</v>
      </c>
      <c r="Y30" s="303"/>
      <c r="Z30" s="303"/>
    </row>
    <row r="31" spans="1:26" x14ac:dyDescent="0.25">
      <c r="A31" s="95">
        <v>2001</v>
      </c>
      <c r="B31" s="18" t="s">
        <v>5</v>
      </c>
      <c r="C31" s="46"/>
      <c r="D31" s="45"/>
      <c r="E31" s="45"/>
      <c r="F31" s="43"/>
      <c r="G31" s="43"/>
      <c r="H31" s="45"/>
      <c r="I31" s="43"/>
      <c r="J31" s="45"/>
      <c r="K31" s="45"/>
      <c r="L31" s="43"/>
      <c r="M31" s="43"/>
      <c r="N31" s="43"/>
      <c r="O31" s="45"/>
      <c r="P31" s="45"/>
      <c r="Q31" s="45"/>
      <c r="R31" s="61">
        <v>3000000</v>
      </c>
      <c r="S31" s="61">
        <v>1323622.6299999999</v>
      </c>
      <c r="T31" s="61">
        <v>7500000</v>
      </c>
      <c r="U31" s="54">
        <v>3000000</v>
      </c>
      <c r="V31" s="80">
        <v>392271.6</v>
      </c>
      <c r="W31" s="54">
        <v>4000000</v>
      </c>
      <c r="X31" s="80"/>
      <c r="Y31" s="80"/>
      <c r="Z31" s="153"/>
    </row>
    <row r="32" spans="1:26" x14ac:dyDescent="0.25">
      <c r="A32" s="21">
        <v>2003</v>
      </c>
      <c r="B32" s="18" t="s">
        <v>19</v>
      </c>
      <c r="C32" s="19">
        <v>128555</v>
      </c>
      <c r="D32" s="4">
        <v>250000</v>
      </c>
      <c r="E32" s="4">
        <v>50000</v>
      </c>
      <c r="F32" s="4">
        <f>E32/D32*100</f>
        <v>20</v>
      </c>
      <c r="G32" s="4">
        <v>250000</v>
      </c>
      <c r="H32" s="4">
        <v>245990</v>
      </c>
      <c r="I32" s="4">
        <f>H32/G32*100</f>
        <v>98.396000000000001</v>
      </c>
      <c r="J32" s="4">
        <v>2000000</v>
      </c>
      <c r="K32" s="4">
        <v>1801963.34</v>
      </c>
      <c r="L32" s="4">
        <f>K32/M32*100</f>
        <v>90.098167000000004</v>
      </c>
      <c r="M32" s="4">
        <v>2000000</v>
      </c>
      <c r="N32" s="4">
        <v>2000000</v>
      </c>
      <c r="O32" s="4">
        <v>234216.25</v>
      </c>
      <c r="P32" s="54">
        <v>500000</v>
      </c>
      <c r="Q32" s="54"/>
      <c r="R32" s="54">
        <v>1000000</v>
      </c>
      <c r="S32" s="54">
        <v>695150</v>
      </c>
      <c r="T32" s="54">
        <v>1500000</v>
      </c>
      <c r="U32" s="54">
        <v>1000000</v>
      </c>
      <c r="V32" s="54">
        <v>439335.81</v>
      </c>
      <c r="W32" s="54">
        <v>7000000</v>
      </c>
      <c r="X32" s="54"/>
      <c r="Y32" s="54"/>
      <c r="Z32" s="153"/>
    </row>
    <row r="33" spans="1:26" x14ac:dyDescent="0.25">
      <c r="A33" s="13">
        <v>2102</v>
      </c>
      <c r="B33" s="18" t="s">
        <v>4</v>
      </c>
      <c r="C33" s="13"/>
      <c r="D33" s="9"/>
      <c r="E33" s="9"/>
      <c r="F33" s="4"/>
      <c r="G33" s="9"/>
      <c r="H33" s="9"/>
      <c r="I33" s="4"/>
      <c r="J33" s="9">
        <v>2000000</v>
      </c>
      <c r="K33" s="9">
        <v>1126731.3</v>
      </c>
      <c r="L33" s="4">
        <f>K33/M33*100</f>
        <v>56.336565000000007</v>
      </c>
      <c r="M33" s="9">
        <v>2000000</v>
      </c>
      <c r="N33" s="9">
        <v>2000000</v>
      </c>
      <c r="O33" s="9">
        <v>1608546.26</v>
      </c>
      <c r="P33" s="41"/>
      <c r="Q33" s="41"/>
      <c r="R33" s="41">
        <v>500000</v>
      </c>
      <c r="S33" s="54">
        <v>466452</v>
      </c>
      <c r="T33" s="41">
        <v>5000000</v>
      </c>
      <c r="U33" s="54">
        <v>1000000</v>
      </c>
      <c r="V33" s="41">
        <v>68900</v>
      </c>
      <c r="W33" s="41">
        <v>3000000</v>
      </c>
      <c r="X33" s="41"/>
      <c r="Y33" s="41"/>
      <c r="Z33" s="153"/>
    </row>
    <row r="34" spans="1:26" ht="16.5" thickBot="1" x14ac:dyDescent="0.3">
      <c r="A34" s="6" t="s">
        <v>0</v>
      </c>
      <c r="B34" s="6"/>
      <c r="C34" s="3">
        <f>SUM(C32:C33)</f>
        <v>128555</v>
      </c>
      <c r="D34" s="3">
        <f>SUM(D32:D33)</f>
        <v>250000</v>
      </c>
      <c r="E34" s="3">
        <f>SUM(E32:E33)</f>
        <v>50000</v>
      </c>
      <c r="F34" s="3">
        <f>E34/D34*100</f>
        <v>20</v>
      </c>
      <c r="G34" s="3">
        <f>SUM(G32:G33)</f>
        <v>250000</v>
      </c>
      <c r="H34" s="3">
        <f>SUM(H32:H33)</f>
        <v>245990</v>
      </c>
      <c r="I34" s="3">
        <f>H34/G34*100</f>
        <v>98.396000000000001</v>
      </c>
      <c r="J34" s="3">
        <f>SUM(J32:J33)</f>
        <v>4000000</v>
      </c>
      <c r="K34" s="3">
        <f>SUM(K32:K33)</f>
        <v>2928694.64</v>
      </c>
      <c r="L34" s="4">
        <f>K34/M34*100</f>
        <v>73.217366000000013</v>
      </c>
      <c r="M34" s="3">
        <f>SUM(M32:M33)</f>
        <v>4000000</v>
      </c>
      <c r="N34" s="3">
        <f>SUM(N32:N33)</f>
        <v>4000000</v>
      </c>
      <c r="O34" s="3">
        <f>SUM(O32:O33)</f>
        <v>1842762.51</v>
      </c>
      <c r="P34" s="3">
        <f>SUM(P31:P33)</f>
        <v>500000</v>
      </c>
      <c r="Q34" s="3">
        <f t="shared" ref="Q34" si="5">SUM(Q31:Q33)</f>
        <v>0</v>
      </c>
      <c r="R34" s="3">
        <f>SUM(R31:R33)</f>
        <v>4500000</v>
      </c>
      <c r="S34" s="3">
        <f t="shared" ref="S34:Z34" si="6">SUM(S31:S33)</f>
        <v>2485224.63</v>
      </c>
      <c r="T34" s="3">
        <f t="shared" si="6"/>
        <v>14000000</v>
      </c>
      <c r="U34" s="3">
        <f t="shared" si="6"/>
        <v>5000000</v>
      </c>
      <c r="V34" s="3">
        <f t="shared" si="6"/>
        <v>900507.40999999992</v>
      </c>
      <c r="W34" s="3">
        <f t="shared" si="6"/>
        <v>14000000</v>
      </c>
      <c r="X34" s="3">
        <f t="shared" si="6"/>
        <v>0</v>
      </c>
      <c r="Y34" s="3">
        <f t="shared" si="6"/>
        <v>0</v>
      </c>
      <c r="Z34" s="3">
        <f t="shared" si="6"/>
        <v>0</v>
      </c>
    </row>
    <row r="35" spans="1:26" ht="16.5" thickTop="1" x14ac:dyDescent="0.25">
      <c r="A35" s="40"/>
      <c r="B35" s="40"/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25">
      <c r="A36" s="24" t="s">
        <v>100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x14ac:dyDescent="0.25">
      <c r="A37" s="24" t="s">
        <v>99</v>
      </c>
      <c r="B37" s="23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297" t="s">
        <v>12</v>
      </c>
      <c r="B38" s="298"/>
      <c r="C38" s="48">
        <v>2014</v>
      </c>
      <c r="D38" s="308">
        <v>2015</v>
      </c>
      <c r="E38" s="309"/>
      <c r="F38" s="310"/>
      <c r="G38" s="308">
        <v>2016</v>
      </c>
      <c r="H38" s="309"/>
      <c r="I38" s="310"/>
      <c r="J38" s="45">
        <v>2017</v>
      </c>
      <c r="K38" s="311">
        <v>2017</v>
      </c>
      <c r="L38" s="312"/>
      <c r="M38" s="313"/>
      <c r="N38" s="311">
        <v>2018</v>
      </c>
      <c r="O38" s="313"/>
      <c r="P38" s="271">
        <v>2019</v>
      </c>
      <c r="Q38" s="275">
        <v>2020</v>
      </c>
      <c r="R38" s="316">
        <v>2021</v>
      </c>
      <c r="S38" s="316"/>
      <c r="T38" s="148">
        <v>2022</v>
      </c>
      <c r="U38" s="307">
        <v>2022</v>
      </c>
      <c r="V38" s="307"/>
      <c r="W38" s="307">
        <v>2023</v>
      </c>
      <c r="X38" s="307"/>
      <c r="Y38" s="302" t="s">
        <v>193</v>
      </c>
      <c r="Z38" s="302" t="s">
        <v>181</v>
      </c>
    </row>
    <row r="39" spans="1:26" ht="50.25" customHeight="1" x14ac:dyDescent="0.25">
      <c r="A39" s="299"/>
      <c r="B39" s="300"/>
      <c r="C39" s="46" t="s">
        <v>8</v>
      </c>
      <c r="D39" s="45" t="s">
        <v>7</v>
      </c>
      <c r="E39" s="45" t="s">
        <v>8</v>
      </c>
      <c r="F39" s="43" t="s">
        <v>11</v>
      </c>
      <c r="G39" s="43" t="s">
        <v>10</v>
      </c>
      <c r="H39" s="45" t="s">
        <v>8</v>
      </c>
      <c r="I39" s="43" t="s">
        <v>11</v>
      </c>
      <c r="J39" s="45" t="s">
        <v>7</v>
      </c>
      <c r="K39" s="45" t="s">
        <v>9</v>
      </c>
      <c r="L39" s="43" t="s">
        <v>11</v>
      </c>
      <c r="M39" s="43" t="s">
        <v>10</v>
      </c>
      <c r="N39" s="43" t="s">
        <v>10</v>
      </c>
      <c r="O39" s="45" t="s">
        <v>9</v>
      </c>
      <c r="P39" s="45" t="s">
        <v>7</v>
      </c>
      <c r="Q39" s="43" t="s">
        <v>8</v>
      </c>
      <c r="R39" s="44" t="s">
        <v>7</v>
      </c>
      <c r="S39" s="217" t="s">
        <v>8</v>
      </c>
      <c r="T39" s="43" t="s">
        <v>6</v>
      </c>
      <c r="U39" s="44" t="s">
        <v>7</v>
      </c>
      <c r="V39" s="274" t="s">
        <v>8</v>
      </c>
      <c r="W39" s="44" t="s">
        <v>7</v>
      </c>
      <c r="X39" s="274" t="s">
        <v>194</v>
      </c>
      <c r="Y39" s="303"/>
      <c r="Z39" s="303"/>
    </row>
    <row r="40" spans="1:26" x14ac:dyDescent="0.25">
      <c r="A40" s="13">
        <v>2102</v>
      </c>
      <c r="B40" s="18" t="s">
        <v>4</v>
      </c>
      <c r="C40" s="13"/>
      <c r="D40" s="9"/>
      <c r="E40" s="9"/>
      <c r="F40" s="4"/>
      <c r="G40" s="9"/>
      <c r="H40" s="9"/>
      <c r="I40" s="4"/>
      <c r="J40" s="9">
        <v>500000</v>
      </c>
      <c r="K40" s="9">
        <v>200391.25</v>
      </c>
      <c r="L40" s="9">
        <f>K40/M40*100</f>
        <v>40.078249999999997</v>
      </c>
      <c r="M40" s="9">
        <v>500000</v>
      </c>
      <c r="N40" s="9">
        <v>500000</v>
      </c>
      <c r="O40" s="9">
        <v>487131.25</v>
      </c>
      <c r="P40" s="41">
        <v>300000</v>
      </c>
      <c r="Q40" s="41"/>
      <c r="R40" s="41">
        <v>200000</v>
      </c>
      <c r="S40" s="41">
        <v>185697.5</v>
      </c>
      <c r="T40" s="41">
        <v>200000</v>
      </c>
      <c r="U40" s="41">
        <v>200000</v>
      </c>
      <c r="V40" s="41">
        <v>107900</v>
      </c>
      <c r="W40" s="41">
        <v>400000</v>
      </c>
      <c r="X40" s="41"/>
      <c r="Y40" s="41"/>
      <c r="Z40" s="153"/>
    </row>
    <row r="41" spans="1:26" ht="16.5" thickBot="1" x14ac:dyDescent="0.3">
      <c r="A41" s="6" t="s">
        <v>0</v>
      </c>
      <c r="B41" s="6"/>
      <c r="C41" s="6"/>
      <c r="D41" s="3">
        <f>SUM(D40)</f>
        <v>0</v>
      </c>
      <c r="E41" s="3">
        <f>SUM(E40)</f>
        <v>0</v>
      </c>
      <c r="F41" s="3"/>
      <c r="G41" s="3">
        <f>SUM(G40)</f>
        <v>0</v>
      </c>
      <c r="H41" s="3">
        <f>SUM(H40)</f>
        <v>0</v>
      </c>
      <c r="I41" s="3"/>
      <c r="J41" s="3">
        <f>SUM(J40)</f>
        <v>500000</v>
      </c>
      <c r="K41" s="3">
        <f>SUM(K40)</f>
        <v>200391.25</v>
      </c>
      <c r="L41" s="9">
        <f>K41/M41*100</f>
        <v>40.078249999999997</v>
      </c>
      <c r="M41" s="3">
        <f>SUM(M40)</f>
        <v>500000</v>
      </c>
      <c r="N41" s="3">
        <f>SUM(N40)</f>
        <v>500000</v>
      </c>
      <c r="O41" s="3">
        <f>SUM(O40)</f>
        <v>487131.25</v>
      </c>
      <c r="P41" s="3">
        <f>SUM(P40)</f>
        <v>300000</v>
      </c>
      <c r="Q41" s="3">
        <f t="shared" ref="Q41:Z41" si="7">SUM(Q40)</f>
        <v>0</v>
      </c>
      <c r="R41" s="3">
        <f t="shared" si="7"/>
        <v>200000</v>
      </c>
      <c r="S41" s="3">
        <f t="shared" si="7"/>
        <v>185697.5</v>
      </c>
      <c r="T41" s="3">
        <f t="shared" si="7"/>
        <v>200000</v>
      </c>
      <c r="U41" s="3">
        <f t="shared" si="7"/>
        <v>200000</v>
      </c>
      <c r="V41" s="3">
        <f t="shared" si="7"/>
        <v>107900</v>
      </c>
      <c r="W41" s="3">
        <f t="shared" si="7"/>
        <v>400000</v>
      </c>
      <c r="X41" s="3">
        <f t="shared" si="7"/>
        <v>0</v>
      </c>
      <c r="Y41" s="3">
        <f t="shared" si="7"/>
        <v>0</v>
      </c>
      <c r="Z41" s="3">
        <f t="shared" si="7"/>
        <v>0</v>
      </c>
    </row>
    <row r="42" spans="1:26" ht="15.75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40"/>
      <c r="B43" s="40"/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6.5" thickBot="1" x14ac:dyDescent="0.3">
      <c r="A44" s="37"/>
      <c r="B44" s="40" t="s">
        <v>156</v>
      </c>
      <c r="E44" s="31"/>
      <c r="F44" s="31"/>
      <c r="G44" s="31"/>
      <c r="H44" s="31"/>
      <c r="I44" s="31"/>
      <c r="J44" s="31"/>
      <c r="K44" s="34"/>
      <c r="L44" s="34"/>
      <c r="M44" s="31"/>
      <c r="N44" s="34"/>
      <c r="O44" s="34"/>
      <c r="P44" s="34"/>
      <c r="Q44" s="34"/>
      <c r="R44" s="187">
        <f>R13+R22+R34+R41</f>
        <v>13700000</v>
      </c>
      <c r="S44" s="192"/>
      <c r="T44" s="187">
        <f>T13+T22+T34+T41</f>
        <v>83800000</v>
      </c>
      <c r="U44" s="187">
        <f>U13+U22+U34+U41</f>
        <v>37200000</v>
      </c>
      <c r="V44" s="187">
        <f t="shared" ref="V44:Z44" si="8">V13+V22+V34+V41</f>
        <v>21067234.940000001</v>
      </c>
      <c r="W44" s="187">
        <f t="shared" si="8"/>
        <v>49650000</v>
      </c>
      <c r="X44" s="187">
        <f t="shared" si="8"/>
        <v>0</v>
      </c>
      <c r="Y44" s="187">
        <f t="shared" si="8"/>
        <v>0</v>
      </c>
      <c r="Z44" s="187">
        <f t="shared" si="8"/>
        <v>0</v>
      </c>
    </row>
    <row r="45" spans="1:26" ht="16.5" thickTop="1" x14ac:dyDescent="0.25">
      <c r="A45" s="25"/>
      <c r="E45" s="31"/>
      <c r="F45" s="31"/>
      <c r="G45" s="31"/>
      <c r="H45" s="31"/>
      <c r="I45" s="35"/>
      <c r="J45" s="35"/>
      <c r="K45" s="34"/>
      <c r="L45" s="34"/>
      <c r="M45" s="35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26"/>
    </row>
    <row r="46" spans="1:26" x14ac:dyDescent="0.25">
      <c r="A46" s="52"/>
      <c r="B46" s="52"/>
      <c r="C46" s="52"/>
      <c r="D46" s="52"/>
      <c r="E46" s="52"/>
      <c r="F46" s="52"/>
      <c r="G46" s="52"/>
      <c r="H46" s="25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/>
    </row>
    <row r="47" spans="1:26" ht="15.75" x14ac:dyDescent="0.25">
      <c r="B47" s="317"/>
      <c r="C47" s="317"/>
      <c r="D47" s="317"/>
    </row>
    <row r="48" spans="1:26" ht="15.75" x14ac:dyDescent="0.25">
      <c r="B48" s="28" t="s">
        <v>177</v>
      </c>
      <c r="C48" s="33"/>
      <c r="D48" s="36"/>
    </row>
    <row r="49" spans="2:20" ht="29.25" customHeight="1" x14ac:dyDescent="0.25">
      <c r="B49" s="28" t="s">
        <v>124</v>
      </c>
      <c r="S49" s="293" t="s">
        <v>202</v>
      </c>
      <c r="T49" s="211" t="s">
        <v>158</v>
      </c>
    </row>
    <row r="50" spans="2:20" ht="15.75" x14ac:dyDescent="0.25">
      <c r="T50" s="211" t="s">
        <v>159</v>
      </c>
    </row>
    <row r="51" spans="2:20" x14ac:dyDescent="0.25">
      <c r="T51" s="34" t="s">
        <v>160</v>
      </c>
    </row>
  </sheetData>
  <mergeCells count="42">
    <mergeCell ref="B47:D47"/>
    <mergeCell ref="Z29:Z30"/>
    <mergeCell ref="A38:B39"/>
    <mergeCell ref="D38:F38"/>
    <mergeCell ref="G38:I38"/>
    <mergeCell ref="K38:M38"/>
    <mergeCell ref="N38:O38"/>
    <mergeCell ref="R38:S38"/>
    <mergeCell ref="Z38:Z39"/>
    <mergeCell ref="A29:B30"/>
    <mergeCell ref="D29:F29"/>
    <mergeCell ref="G29:I29"/>
    <mergeCell ref="K29:M29"/>
    <mergeCell ref="U38:V38"/>
    <mergeCell ref="Y29:Y30"/>
    <mergeCell ref="Y38:Y39"/>
    <mergeCell ref="A1:Z1"/>
    <mergeCell ref="Z17:Z18"/>
    <mergeCell ref="Z5:Z6"/>
    <mergeCell ref="Y5:Y6"/>
    <mergeCell ref="Y17:Y18"/>
    <mergeCell ref="R5:S5"/>
    <mergeCell ref="A17:B18"/>
    <mergeCell ref="D17:F17"/>
    <mergeCell ref="G17:I17"/>
    <mergeCell ref="K17:M17"/>
    <mergeCell ref="N17:O17"/>
    <mergeCell ref="W5:X5"/>
    <mergeCell ref="W17:X17"/>
    <mergeCell ref="W29:X29"/>
    <mergeCell ref="W38:X38"/>
    <mergeCell ref="A5:B6"/>
    <mergeCell ref="D5:F5"/>
    <mergeCell ref="G5:I5"/>
    <mergeCell ref="K5:M5"/>
    <mergeCell ref="N5:O5"/>
    <mergeCell ref="R17:S17"/>
    <mergeCell ref="U5:V5"/>
    <mergeCell ref="U17:V17"/>
    <mergeCell ref="U29:V29"/>
    <mergeCell ref="N29:O29"/>
    <mergeCell ref="R29:S29"/>
  </mergeCells>
  <pageMargins left="0.7" right="0.7" top="0.75" bottom="0.75" header="0.3" footer="0.3"/>
  <pageSetup paperSize="9" scale="84" orientation="landscape" r:id="rId1"/>
  <rowBreaks count="1" manualBreakCount="1">
    <brk id="25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Normal="100" workbookViewId="0">
      <selection activeCell="S18" sqref="S18"/>
    </sheetView>
  </sheetViews>
  <sheetFormatPr defaultRowHeight="15" x14ac:dyDescent="0.25"/>
  <cols>
    <col min="1" max="1" width="8.28515625" customWidth="1"/>
    <col min="2" max="2" width="25" customWidth="1"/>
    <col min="3" max="15" width="0" hidden="1" customWidth="1"/>
    <col min="16" max="16" width="14.140625" hidden="1" customWidth="1"/>
    <col min="17" max="17" width="13.7109375" customWidth="1"/>
    <col min="18" max="18" width="14.28515625" customWidth="1"/>
    <col min="19" max="19" width="14.140625" customWidth="1"/>
    <col min="20" max="20" width="14.42578125" hidden="1" customWidth="1"/>
    <col min="21" max="21" width="14.7109375" customWidth="1"/>
    <col min="22" max="22" width="14.42578125" customWidth="1"/>
    <col min="23" max="23" width="15" customWidth="1"/>
    <col min="24" max="24" width="13.85546875" customWidth="1"/>
    <col min="25" max="25" width="14.7109375" customWidth="1"/>
    <col min="26" max="26" width="15.140625" hidden="1" customWidth="1"/>
  </cols>
  <sheetData>
    <row r="1" spans="1:29" ht="21" customHeight="1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9" ht="18" x14ac:dyDescent="0.25">
      <c r="A2" s="49" t="s">
        <v>98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A3" s="24" t="s">
        <v>97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9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T5" s="223">
        <v>2022</v>
      </c>
      <c r="U5" s="318">
        <v>2022</v>
      </c>
      <c r="V5" s="315"/>
      <c r="W5" s="314">
        <v>2023</v>
      </c>
      <c r="X5" s="315"/>
      <c r="Y5" s="302" t="s">
        <v>193</v>
      </c>
      <c r="Z5" s="302" t="s">
        <v>181</v>
      </c>
    </row>
    <row r="6" spans="1:29" ht="51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217" t="s">
        <v>6</v>
      </c>
      <c r="U6" s="44" t="s">
        <v>7</v>
      </c>
      <c r="V6" s="274" t="s">
        <v>8</v>
      </c>
      <c r="W6" s="44" t="s">
        <v>7</v>
      </c>
      <c r="X6" s="274" t="s">
        <v>194</v>
      </c>
      <c r="Y6" s="303"/>
      <c r="Z6" s="303"/>
    </row>
    <row r="7" spans="1:29" x14ac:dyDescent="0.25">
      <c r="A7" s="95">
        <v>2001</v>
      </c>
      <c r="B7" s="14" t="s">
        <v>5</v>
      </c>
      <c r="C7" s="149"/>
      <c r="D7" s="84"/>
      <c r="E7" s="84"/>
      <c r="F7" s="83"/>
      <c r="G7" s="84"/>
      <c r="H7" s="84"/>
      <c r="I7" s="83"/>
      <c r="J7" s="82">
        <v>200000</v>
      </c>
      <c r="K7" s="82">
        <v>999940.14</v>
      </c>
      <c r="L7" s="82">
        <f>K7/M7*100</f>
        <v>99.994013999999993</v>
      </c>
      <c r="M7" s="82">
        <v>1000000</v>
      </c>
      <c r="N7" s="54">
        <v>1500000</v>
      </c>
      <c r="O7" s="54">
        <v>1422212.26</v>
      </c>
      <c r="P7" s="54">
        <v>1000000</v>
      </c>
      <c r="Q7" s="54">
        <v>696426.66</v>
      </c>
      <c r="R7" s="54">
        <v>2000000</v>
      </c>
      <c r="S7" s="54">
        <v>2273363.79</v>
      </c>
      <c r="T7" s="80">
        <v>37500000</v>
      </c>
      <c r="U7" s="54">
        <v>5000000</v>
      </c>
      <c r="V7" s="54">
        <v>921162.71</v>
      </c>
      <c r="W7" s="61">
        <v>3000000</v>
      </c>
      <c r="X7" s="80"/>
      <c r="Y7" s="80"/>
      <c r="Z7" s="153"/>
    </row>
    <row r="8" spans="1:29" x14ac:dyDescent="0.25">
      <c r="A8" s="95">
        <v>2002</v>
      </c>
      <c r="B8" s="14" t="s">
        <v>20</v>
      </c>
      <c r="C8" s="149"/>
      <c r="D8" s="84"/>
      <c r="E8" s="84"/>
      <c r="F8" s="83"/>
      <c r="G8" s="84"/>
      <c r="H8" s="84"/>
      <c r="I8" s="83"/>
      <c r="J8" s="82">
        <v>600000</v>
      </c>
      <c r="K8" s="82">
        <v>64235.21</v>
      </c>
      <c r="L8" s="82">
        <f>K8/M8*100</f>
        <v>95.873447761194029</v>
      </c>
      <c r="M8" s="82">
        <v>67000</v>
      </c>
      <c r="N8" s="54">
        <v>250000</v>
      </c>
      <c r="O8" s="54">
        <v>0</v>
      </c>
      <c r="P8" s="54"/>
      <c r="Q8" s="54">
        <v>1326180.6000000001</v>
      </c>
      <c r="R8" s="54">
        <v>1000000</v>
      </c>
      <c r="S8" s="54">
        <v>939329.4</v>
      </c>
      <c r="T8" s="80">
        <v>3135000</v>
      </c>
      <c r="U8" s="54">
        <v>1000000</v>
      </c>
      <c r="V8" s="54">
        <v>0</v>
      </c>
      <c r="W8" s="61">
        <v>1500000</v>
      </c>
      <c r="X8" s="80"/>
      <c r="Y8" s="80"/>
      <c r="Z8" s="153"/>
    </row>
    <row r="9" spans="1:29" x14ac:dyDescent="0.25">
      <c r="A9" s="21">
        <v>2101</v>
      </c>
      <c r="B9" s="18" t="s">
        <v>19</v>
      </c>
      <c r="C9" s="149"/>
      <c r="D9" s="84"/>
      <c r="E9" s="84"/>
      <c r="F9" s="83"/>
      <c r="G9" s="84"/>
      <c r="H9" s="84"/>
      <c r="I9" s="83"/>
      <c r="J9" s="82"/>
      <c r="K9" s="82"/>
      <c r="L9" s="82"/>
      <c r="M9" s="82"/>
      <c r="N9" s="54"/>
      <c r="O9" s="54"/>
      <c r="P9" s="54"/>
      <c r="Q9" s="54"/>
      <c r="R9" s="54"/>
      <c r="S9" s="54"/>
      <c r="T9" s="80"/>
      <c r="U9" s="61"/>
      <c r="V9" s="61"/>
      <c r="W9" s="61"/>
      <c r="X9" s="61"/>
      <c r="Y9" s="61"/>
      <c r="Z9" s="153"/>
    </row>
    <row r="10" spans="1:29" x14ac:dyDescent="0.25">
      <c r="A10" s="21">
        <v>2102</v>
      </c>
      <c r="B10" s="18" t="s">
        <v>4</v>
      </c>
      <c r="C10" s="161"/>
      <c r="D10" s="54">
        <v>780000</v>
      </c>
      <c r="E10" s="54">
        <v>778497</v>
      </c>
      <c r="F10" s="54">
        <f>E10/D10*100</f>
        <v>99.807307692307688</v>
      </c>
      <c r="G10" s="54">
        <v>700000</v>
      </c>
      <c r="H10" s="54">
        <v>692670</v>
      </c>
      <c r="I10" s="54">
        <f>H10/G10*100</f>
        <v>98.952857142857141</v>
      </c>
      <c r="J10" s="54">
        <v>750000</v>
      </c>
      <c r="K10" s="54">
        <v>1037657</v>
      </c>
      <c r="L10" s="82">
        <f>K10/M10*100</f>
        <v>99.774711538461531</v>
      </c>
      <c r="M10" s="54">
        <v>1040000</v>
      </c>
      <c r="N10" s="54">
        <v>13450000</v>
      </c>
      <c r="O10" s="54">
        <v>13319536.5</v>
      </c>
      <c r="P10" s="54">
        <v>1000000</v>
      </c>
      <c r="Q10" s="54">
        <v>87135</v>
      </c>
      <c r="R10" s="54">
        <v>1000000</v>
      </c>
      <c r="S10" s="54">
        <v>1539890</v>
      </c>
      <c r="T10" s="54">
        <v>2000000</v>
      </c>
      <c r="U10" s="54">
        <v>1000000</v>
      </c>
      <c r="V10" s="54">
        <v>1043701.25</v>
      </c>
      <c r="W10" s="54">
        <v>1000000</v>
      </c>
      <c r="X10" s="54"/>
      <c r="Y10" s="54"/>
      <c r="Z10" s="153"/>
    </row>
    <row r="11" spans="1:29" x14ac:dyDescent="0.25">
      <c r="A11" s="21">
        <v>2103</v>
      </c>
      <c r="B11" s="14" t="s">
        <v>3</v>
      </c>
      <c r="C11" s="161"/>
      <c r="D11" s="54"/>
      <c r="E11" s="54"/>
      <c r="F11" s="54"/>
      <c r="G11" s="54"/>
      <c r="H11" s="54"/>
      <c r="I11" s="54"/>
      <c r="J11" s="54">
        <v>235000</v>
      </c>
      <c r="K11" s="54">
        <v>446400</v>
      </c>
      <c r="L11" s="82">
        <f>K11/M11*100</f>
        <v>98.109890109890102</v>
      </c>
      <c r="M11" s="54">
        <v>455000</v>
      </c>
      <c r="N11" s="54">
        <v>1600000</v>
      </c>
      <c r="O11" s="54">
        <v>845450</v>
      </c>
      <c r="P11" s="54">
        <v>1000000</v>
      </c>
      <c r="Q11" s="54">
        <v>4441146.4000000004</v>
      </c>
      <c r="R11" s="54"/>
      <c r="S11" s="54"/>
      <c r="T11" s="54">
        <v>9015000</v>
      </c>
      <c r="U11" s="54">
        <v>2000000</v>
      </c>
      <c r="V11" s="54">
        <v>0</v>
      </c>
      <c r="W11" s="54">
        <v>2000000</v>
      </c>
      <c r="X11" s="54"/>
      <c r="Y11" s="54"/>
      <c r="Z11" s="153"/>
    </row>
    <row r="12" spans="1:29" x14ac:dyDescent="0.25">
      <c r="A12" s="21">
        <v>2104</v>
      </c>
      <c r="B12" s="18" t="s">
        <v>27</v>
      </c>
      <c r="C12" s="16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0"/>
      <c r="P12" s="80"/>
      <c r="Q12" s="80"/>
      <c r="R12" s="80"/>
      <c r="S12" s="54"/>
      <c r="T12" s="80">
        <v>61750000</v>
      </c>
      <c r="U12" s="80"/>
      <c r="V12" s="80"/>
      <c r="W12" s="80"/>
      <c r="X12" s="80"/>
      <c r="Y12" s="80"/>
      <c r="Z12" s="153"/>
    </row>
    <row r="13" spans="1:29" x14ac:dyDescent="0.25">
      <c r="A13" s="12">
        <v>2106</v>
      </c>
      <c r="B13" s="8" t="s">
        <v>2</v>
      </c>
      <c r="C13" s="8"/>
      <c r="D13" s="8"/>
      <c r="E13" s="8"/>
      <c r="F13" s="8"/>
      <c r="G13" s="8"/>
      <c r="H13" s="8"/>
      <c r="I13" s="8"/>
      <c r="J13" s="8"/>
      <c r="K13" s="8"/>
      <c r="L13" s="82"/>
      <c r="M13" s="8"/>
      <c r="N13" s="54">
        <v>800000</v>
      </c>
      <c r="O13" s="54">
        <v>0</v>
      </c>
      <c r="P13" s="54">
        <v>725000</v>
      </c>
      <c r="Q13" s="54"/>
      <c r="R13" s="54">
        <v>1000000</v>
      </c>
      <c r="S13" s="54">
        <v>0</v>
      </c>
      <c r="T13" s="54">
        <v>2460000</v>
      </c>
      <c r="U13" s="54">
        <v>2000000</v>
      </c>
      <c r="V13" s="54">
        <v>0</v>
      </c>
      <c r="W13" s="54">
        <v>500000</v>
      </c>
      <c r="X13" s="54"/>
      <c r="Y13" s="54"/>
      <c r="Z13" s="153"/>
    </row>
    <row r="14" spans="1:29" ht="16.5" thickBot="1" x14ac:dyDescent="0.3">
      <c r="A14" s="6" t="s">
        <v>0</v>
      </c>
      <c r="B14" s="6"/>
      <c r="C14" s="3">
        <f>SUM(C7:C11)</f>
        <v>0</v>
      </c>
      <c r="D14" s="3">
        <f>SUM(D7:D11)</f>
        <v>780000</v>
      </c>
      <c r="E14" s="3">
        <f>SUM(E7:E11)</f>
        <v>778497</v>
      </c>
      <c r="F14" s="5">
        <f>E14/D14*100</f>
        <v>99.807307692307688</v>
      </c>
      <c r="G14" s="3">
        <f>SUM(G7:G11)</f>
        <v>700000</v>
      </c>
      <c r="H14" s="3">
        <f>SUM(H7:H11)</f>
        <v>692670</v>
      </c>
      <c r="I14" s="3">
        <f>H14/G14*100</f>
        <v>98.952857142857141</v>
      </c>
      <c r="J14" s="3">
        <f>SUM(J7:J11)</f>
        <v>1785000</v>
      </c>
      <c r="K14" s="3">
        <f>SUM(K7:K13)</f>
        <v>2548232.35</v>
      </c>
      <c r="L14" s="82">
        <f>K14/M14*100</f>
        <v>99.462620999219368</v>
      </c>
      <c r="M14" s="3">
        <f>SUM(M7:M11)</f>
        <v>2562000</v>
      </c>
      <c r="N14" s="3">
        <f t="shared" ref="N14:Z14" si="0">SUM(N7:N13)</f>
        <v>17600000</v>
      </c>
      <c r="O14" s="3">
        <f t="shared" si="0"/>
        <v>15587198.76</v>
      </c>
      <c r="P14" s="3">
        <f t="shared" si="0"/>
        <v>3725000</v>
      </c>
      <c r="Q14" s="3">
        <f t="shared" si="0"/>
        <v>6550888.6600000001</v>
      </c>
      <c r="R14" s="3">
        <f t="shared" si="0"/>
        <v>5000000</v>
      </c>
      <c r="S14" s="3">
        <f t="shared" si="0"/>
        <v>4752583.1899999995</v>
      </c>
      <c r="T14" s="3">
        <f t="shared" si="0"/>
        <v>115860000</v>
      </c>
      <c r="U14" s="3">
        <f t="shared" si="0"/>
        <v>11000000</v>
      </c>
      <c r="V14" s="3">
        <f t="shared" si="0"/>
        <v>1964863.96</v>
      </c>
      <c r="W14" s="3">
        <f t="shared" si="0"/>
        <v>8000000</v>
      </c>
      <c r="X14" s="3">
        <f t="shared" si="0"/>
        <v>0</v>
      </c>
      <c r="Y14" s="3">
        <f t="shared" si="0"/>
        <v>0</v>
      </c>
      <c r="Z14" s="3">
        <f t="shared" si="0"/>
        <v>0</v>
      </c>
    </row>
    <row r="15" spans="1:29" ht="16.5" thickTop="1" x14ac:dyDescent="0.25">
      <c r="A15" s="40"/>
      <c r="B15" s="40"/>
      <c r="C15" s="38"/>
      <c r="D15" s="38"/>
      <c r="E15" s="38"/>
      <c r="F15" s="39"/>
      <c r="G15" s="38"/>
      <c r="H15" s="38"/>
      <c r="I15" s="38"/>
      <c r="J15" s="38"/>
      <c r="K15" s="38"/>
      <c r="L15" s="10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C15" s="211"/>
    </row>
    <row r="16" spans="1:29" ht="15.75" x14ac:dyDescent="0.25">
      <c r="A16" s="37"/>
      <c r="E16" s="31"/>
      <c r="F16" s="31"/>
      <c r="G16" s="31"/>
      <c r="H16" s="31"/>
      <c r="I16" s="31"/>
      <c r="J16" s="31"/>
      <c r="K16" s="34"/>
      <c r="L16" s="34"/>
      <c r="M16" s="31"/>
      <c r="N16" s="34"/>
      <c r="O16" s="34"/>
      <c r="P16" s="34"/>
      <c r="Q16" s="34"/>
      <c r="R16" s="34"/>
      <c r="S16" s="34"/>
      <c r="T16" s="188"/>
      <c r="U16" s="34"/>
      <c r="V16" s="34"/>
      <c r="W16" s="34"/>
      <c r="X16" s="34"/>
      <c r="Y16" s="34"/>
      <c r="Z16" s="26"/>
      <c r="AC16" s="211"/>
    </row>
    <row r="17" spans="1:29" ht="15.75" x14ac:dyDescent="0.25">
      <c r="A17" s="25"/>
      <c r="B17" s="28" t="s">
        <v>177</v>
      </c>
      <c r="E17" s="31"/>
      <c r="F17" s="31"/>
      <c r="G17" s="31"/>
      <c r="H17" s="31"/>
      <c r="I17" s="35"/>
      <c r="J17" s="35"/>
      <c r="K17" s="34"/>
      <c r="L17" s="34"/>
      <c r="M17" s="35"/>
      <c r="N17" s="34"/>
      <c r="O17" s="34"/>
      <c r="P17" s="34"/>
      <c r="Q17" s="34"/>
      <c r="R17" s="34"/>
      <c r="S17" s="34"/>
      <c r="Z17" s="26"/>
      <c r="AC17" s="34"/>
    </row>
    <row r="18" spans="1:29" ht="24" customHeight="1" x14ac:dyDescent="0.25">
      <c r="A18" s="1"/>
      <c r="B18" s="28" t="s">
        <v>124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93" t="s">
        <v>202</v>
      </c>
      <c r="Z18" s="1"/>
    </row>
    <row r="19" spans="1:29" ht="15.75" x14ac:dyDescent="0.25">
      <c r="B19" s="317"/>
      <c r="C19" s="317"/>
      <c r="D19" s="317"/>
    </row>
    <row r="20" spans="1:29" ht="15.75" x14ac:dyDescent="0.25">
      <c r="B20" s="24"/>
      <c r="C20" s="33"/>
      <c r="D20" s="36"/>
    </row>
  </sheetData>
  <mergeCells count="12">
    <mergeCell ref="A1:Z1"/>
    <mergeCell ref="R5:S5"/>
    <mergeCell ref="Z5:Z6"/>
    <mergeCell ref="B19:D19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S16" sqref="S16"/>
    </sheetView>
  </sheetViews>
  <sheetFormatPr defaultColWidth="9.140625" defaultRowHeight="15" x14ac:dyDescent="0.25"/>
  <cols>
    <col min="1" max="1" width="9.140625" style="52"/>
    <col min="2" max="2" width="24.85546875" style="52" customWidth="1"/>
    <col min="3" max="15" width="0" style="52" hidden="1" customWidth="1"/>
    <col min="16" max="16" width="15.140625" style="52" hidden="1" customWidth="1"/>
    <col min="17" max="17" width="13.7109375" style="52" customWidth="1"/>
    <col min="18" max="19" width="13.85546875" style="52" customWidth="1"/>
    <col min="20" max="20" width="13.42578125" style="52" hidden="1" customWidth="1"/>
    <col min="21" max="24" width="13.5703125" style="52" customWidth="1"/>
    <col min="25" max="25" width="15.5703125" style="52" customWidth="1"/>
    <col min="26" max="26" width="14.7109375" style="52" hidden="1" customWidth="1"/>
    <col min="27" max="16384" width="9.140625" style="52"/>
  </cols>
  <sheetData>
    <row r="1" spans="1:26" ht="20.25" x14ac:dyDescent="0.3">
      <c r="A1" s="296" t="s">
        <v>195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8" x14ac:dyDescent="0.25">
      <c r="A2" s="49" t="s">
        <v>96</v>
      </c>
      <c r="B2" s="49"/>
      <c r="C2" s="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4" t="s">
        <v>95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x14ac:dyDescent="0.25">
      <c r="A4" s="24" t="s">
        <v>13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97" t="s">
        <v>12</v>
      </c>
      <c r="B5" s="298"/>
      <c r="C5" s="48">
        <v>2014</v>
      </c>
      <c r="D5" s="308">
        <v>2015</v>
      </c>
      <c r="E5" s="309"/>
      <c r="F5" s="310"/>
      <c r="G5" s="308">
        <v>2016</v>
      </c>
      <c r="H5" s="309"/>
      <c r="I5" s="310"/>
      <c r="J5" s="45">
        <v>2017</v>
      </c>
      <c r="K5" s="311">
        <v>2017</v>
      </c>
      <c r="L5" s="312"/>
      <c r="M5" s="313"/>
      <c r="N5" s="311">
        <v>2018</v>
      </c>
      <c r="O5" s="313"/>
      <c r="P5" s="272">
        <v>2019</v>
      </c>
      <c r="Q5" s="270">
        <v>2020</v>
      </c>
      <c r="R5" s="301">
        <v>2021</v>
      </c>
      <c r="S5" s="301"/>
      <c r="T5" s="47"/>
      <c r="U5" s="297">
        <v>2022</v>
      </c>
      <c r="V5" s="298"/>
      <c r="W5" s="297">
        <v>2023</v>
      </c>
      <c r="X5" s="298"/>
      <c r="Y5" s="302" t="s">
        <v>193</v>
      </c>
      <c r="Z5" s="302" t="s">
        <v>181</v>
      </c>
    </row>
    <row r="6" spans="1:26" ht="50.25" customHeight="1" x14ac:dyDescent="0.25">
      <c r="A6" s="299"/>
      <c r="B6" s="300"/>
      <c r="C6" s="46" t="s">
        <v>8</v>
      </c>
      <c r="D6" s="45" t="s">
        <v>7</v>
      </c>
      <c r="E6" s="45" t="s">
        <v>8</v>
      </c>
      <c r="F6" s="43" t="s">
        <v>11</v>
      </c>
      <c r="G6" s="43" t="s">
        <v>10</v>
      </c>
      <c r="H6" s="45" t="s">
        <v>8</v>
      </c>
      <c r="I6" s="43" t="s">
        <v>11</v>
      </c>
      <c r="J6" s="45" t="s">
        <v>7</v>
      </c>
      <c r="K6" s="45" t="s">
        <v>9</v>
      </c>
      <c r="L6" s="43" t="s">
        <v>11</v>
      </c>
      <c r="M6" s="43" t="s">
        <v>10</v>
      </c>
      <c r="N6" s="43" t="s">
        <v>10</v>
      </c>
      <c r="O6" s="45" t="s">
        <v>9</v>
      </c>
      <c r="P6" s="45" t="s">
        <v>7</v>
      </c>
      <c r="Q6" s="43" t="s">
        <v>8</v>
      </c>
      <c r="R6" s="44" t="s">
        <v>7</v>
      </c>
      <c r="S6" s="217" t="s">
        <v>8</v>
      </c>
      <c r="T6" s="43" t="s">
        <v>6</v>
      </c>
      <c r="U6" s="44" t="s">
        <v>7</v>
      </c>
      <c r="V6" s="274" t="s">
        <v>8</v>
      </c>
      <c r="W6" s="44" t="s">
        <v>7</v>
      </c>
      <c r="X6" s="274" t="s">
        <v>194</v>
      </c>
      <c r="Y6" s="303"/>
      <c r="Z6" s="303"/>
    </row>
    <row r="7" spans="1:26" x14ac:dyDescent="0.25">
      <c r="A7" s="95">
        <v>2001</v>
      </c>
      <c r="B7" s="14" t="s">
        <v>5</v>
      </c>
      <c r="C7" s="46"/>
      <c r="D7" s="45"/>
      <c r="E7" s="45"/>
      <c r="F7" s="43"/>
      <c r="G7" s="43"/>
      <c r="H7" s="45"/>
      <c r="I7" s="43"/>
      <c r="J7" s="45"/>
      <c r="K7" s="45"/>
      <c r="L7" s="43"/>
      <c r="M7" s="43"/>
      <c r="N7" s="43"/>
      <c r="O7" s="45"/>
      <c r="P7" s="44"/>
      <c r="Q7" s="138"/>
      <c r="R7" s="61">
        <v>2500000</v>
      </c>
      <c r="S7" s="54">
        <v>1884747.81</v>
      </c>
      <c r="T7" s="61">
        <v>500000</v>
      </c>
      <c r="U7" s="61">
        <v>500000</v>
      </c>
      <c r="V7" s="61">
        <v>490332.15</v>
      </c>
      <c r="W7" s="61">
        <v>5000000</v>
      </c>
      <c r="X7" s="61"/>
      <c r="Y7" s="54"/>
      <c r="Z7" s="56"/>
    </row>
    <row r="8" spans="1:26" x14ac:dyDescent="0.25">
      <c r="A8" s="21">
        <v>2102</v>
      </c>
      <c r="B8" s="18" t="s">
        <v>4</v>
      </c>
      <c r="C8" s="19">
        <v>147360</v>
      </c>
      <c r="D8" s="4">
        <v>500000</v>
      </c>
      <c r="E8" s="4">
        <v>488590</v>
      </c>
      <c r="F8" s="4">
        <f>E8/D8*100</f>
        <v>97.718000000000004</v>
      </c>
      <c r="G8" s="4">
        <v>500000</v>
      </c>
      <c r="H8" s="4">
        <v>500000</v>
      </c>
      <c r="I8" s="4">
        <f>H8/G8*100</f>
        <v>100</v>
      </c>
      <c r="J8" s="4">
        <v>1000000</v>
      </c>
      <c r="K8" s="4">
        <v>998186</v>
      </c>
      <c r="L8" s="4">
        <f>K8/M8*100</f>
        <v>99.818600000000004</v>
      </c>
      <c r="M8" s="4">
        <v>1000000</v>
      </c>
      <c r="N8" s="4">
        <v>2000000</v>
      </c>
      <c r="O8" s="4">
        <v>1824784.5</v>
      </c>
      <c r="P8" s="54">
        <v>500000</v>
      </c>
      <c r="Q8" s="54">
        <v>1997755.72</v>
      </c>
      <c r="R8" s="54">
        <v>2000000</v>
      </c>
      <c r="S8" s="41">
        <v>1961240.04</v>
      </c>
      <c r="T8" s="54">
        <v>2000000</v>
      </c>
      <c r="U8" s="54">
        <v>2000000</v>
      </c>
      <c r="V8" s="54">
        <v>28564.38</v>
      </c>
      <c r="W8" s="54">
        <v>2000000</v>
      </c>
      <c r="X8" s="54"/>
      <c r="Y8" s="54"/>
      <c r="Z8" s="56"/>
    </row>
    <row r="9" spans="1:26" x14ac:dyDescent="0.25">
      <c r="A9" s="21">
        <v>2103</v>
      </c>
      <c r="B9" s="14" t="s">
        <v>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9"/>
      <c r="P9" s="41"/>
      <c r="Q9" s="41">
        <v>1999872.07</v>
      </c>
      <c r="R9" s="41">
        <v>2000000</v>
      </c>
      <c r="S9" s="54">
        <v>3732020</v>
      </c>
      <c r="T9" s="41">
        <v>2000000</v>
      </c>
      <c r="U9" s="41">
        <v>2000000</v>
      </c>
      <c r="V9" s="41">
        <v>1305665</v>
      </c>
      <c r="W9" s="41">
        <v>1000000</v>
      </c>
      <c r="X9" s="41"/>
      <c r="Y9" s="41"/>
      <c r="Z9" s="56"/>
    </row>
    <row r="10" spans="1:26" x14ac:dyDescent="0.25">
      <c r="A10" s="12">
        <v>2106</v>
      </c>
      <c r="B10" s="8" t="s">
        <v>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4">
        <v>500000</v>
      </c>
      <c r="O10" s="4">
        <v>439500</v>
      </c>
      <c r="P10" s="54">
        <v>1000000</v>
      </c>
      <c r="Q10" s="54">
        <v>97000</v>
      </c>
      <c r="R10" s="54">
        <v>500000</v>
      </c>
      <c r="S10" s="54">
        <v>35000</v>
      </c>
      <c r="T10" s="54">
        <v>500000</v>
      </c>
      <c r="U10" s="54">
        <v>500000</v>
      </c>
      <c r="V10" s="54">
        <v>0</v>
      </c>
      <c r="W10" s="54"/>
      <c r="X10" s="54"/>
      <c r="Y10" s="54"/>
      <c r="Z10" s="56"/>
    </row>
    <row r="11" spans="1:26" ht="16.5" thickBot="1" x14ac:dyDescent="0.3">
      <c r="A11" s="6" t="s">
        <v>0</v>
      </c>
      <c r="B11" s="6"/>
      <c r="C11" s="3">
        <f>SUM(C8:C8)</f>
        <v>147360</v>
      </c>
      <c r="D11" s="3">
        <f>SUM(D8:D8)</f>
        <v>500000</v>
      </c>
      <c r="E11" s="3">
        <f>SUM(E8:E8)</f>
        <v>488590</v>
      </c>
      <c r="F11" s="3">
        <f>E11/D11*100</f>
        <v>97.718000000000004</v>
      </c>
      <c r="G11" s="3">
        <f>SUM(G8:G8)</f>
        <v>500000</v>
      </c>
      <c r="H11" s="3">
        <f>SUM(H8:H8)</f>
        <v>500000</v>
      </c>
      <c r="I11" s="3">
        <f>H11/G11*100</f>
        <v>100</v>
      </c>
      <c r="J11" s="3">
        <f>SUM(J8:J8)</f>
        <v>1000000</v>
      </c>
      <c r="K11" s="3">
        <f>SUM(K8:K8)</f>
        <v>998186</v>
      </c>
      <c r="L11" s="3">
        <f>SUM(L8:L8)</f>
        <v>99.818600000000004</v>
      </c>
      <c r="M11" s="3">
        <f>SUM(M8:M8)</f>
        <v>1000000</v>
      </c>
      <c r="N11" s="3">
        <f>SUM(N8:N10)</f>
        <v>2500000</v>
      </c>
      <c r="O11" s="3">
        <f>SUM(O8:O10)</f>
        <v>2264284.5</v>
      </c>
      <c r="P11" s="3">
        <f>SUM(P7:P10)</f>
        <v>1500000</v>
      </c>
      <c r="Q11" s="3">
        <f t="shared" ref="Q11" si="0">SUM(Q7:Q10)</f>
        <v>4094627.79</v>
      </c>
      <c r="R11" s="3">
        <f>SUM(R7:R10)</f>
        <v>7000000</v>
      </c>
      <c r="S11" s="3">
        <f t="shared" ref="S11:Z11" si="1">SUM(S7:S10)</f>
        <v>7613007.8499999996</v>
      </c>
      <c r="T11" s="3">
        <f t="shared" si="1"/>
        <v>5000000</v>
      </c>
      <c r="U11" s="3">
        <f t="shared" si="1"/>
        <v>5000000</v>
      </c>
      <c r="V11" s="3">
        <f t="shared" si="1"/>
        <v>1824561.53</v>
      </c>
      <c r="W11" s="3">
        <f t="shared" si="1"/>
        <v>8000000</v>
      </c>
      <c r="X11" s="3">
        <f t="shared" si="1"/>
        <v>0</v>
      </c>
      <c r="Y11" s="3">
        <f t="shared" si="1"/>
        <v>0</v>
      </c>
      <c r="Z11" s="3">
        <f t="shared" si="1"/>
        <v>0</v>
      </c>
    </row>
    <row r="12" spans="1:26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13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Z14" s="1"/>
    </row>
    <row r="15" spans="1:26" ht="15.75" x14ac:dyDescent="0.25">
      <c r="A15" s="1"/>
      <c r="B15" s="28" t="s">
        <v>177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11" t="s">
        <v>158</v>
      </c>
      <c r="Z15" s="1"/>
    </row>
    <row r="16" spans="1:26" ht="22.5" customHeight="1" x14ac:dyDescent="0.25">
      <c r="A16" s="1"/>
      <c r="B16" s="28" t="s">
        <v>124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93" t="s">
        <v>202</v>
      </c>
      <c r="T16" s="211" t="s">
        <v>159</v>
      </c>
      <c r="Z16" s="1"/>
    </row>
    <row r="17" spans="1:26" x14ac:dyDescent="0.25">
      <c r="H17" s="25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34" t="s">
        <v>160</v>
      </c>
      <c r="U17" s="51"/>
      <c r="V17" s="51"/>
      <c r="W17" s="51"/>
      <c r="X17" s="51"/>
      <c r="Y17" s="51"/>
      <c r="Z17" s="50"/>
    </row>
    <row r="18" spans="1:26" ht="15.75" x14ac:dyDescent="0.25">
      <c r="A18" s="37"/>
      <c r="B18" s="317"/>
      <c r="C18" s="317"/>
      <c r="D18" s="317"/>
      <c r="E18" s="31"/>
      <c r="F18" s="31"/>
      <c r="G18" s="31"/>
      <c r="H18" s="31"/>
      <c r="I18" s="31"/>
      <c r="J18" s="31"/>
      <c r="K18" s="34"/>
      <c r="L18" s="34"/>
      <c r="M18" s="31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6"/>
    </row>
    <row r="19" spans="1:26" ht="15.75" x14ac:dyDescent="0.25">
      <c r="A19" s="25"/>
      <c r="B19" s="24"/>
      <c r="C19" s="33"/>
      <c r="D19" s="36"/>
      <c r="E19" s="31"/>
      <c r="F19" s="31"/>
      <c r="G19" s="31"/>
      <c r="H19" s="31"/>
      <c r="I19" s="35"/>
      <c r="J19" s="35"/>
      <c r="K19" s="34"/>
      <c r="L19" s="34"/>
      <c r="M19" s="35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6"/>
    </row>
    <row r="20" spans="1:26" x14ac:dyDescent="0.25">
      <c r="H20" s="25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0"/>
    </row>
  </sheetData>
  <mergeCells count="12">
    <mergeCell ref="A1:Z1"/>
    <mergeCell ref="R5:S5"/>
    <mergeCell ref="Z5:Z6"/>
    <mergeCell ref="B18:D18"/>
    <mergeCell ref="A5:B6"/>
    <mergeCell ref="D5:F5"/>
    <mergeCell ref="G5:I5"/>
    <mergeCell ref="K5:M5"/>
    <mergeCell ref="N5:O5"/>
    <mergeCell ref="U5:V5"/>
    <mergeCell ref="Y5:Y6"/>
    <mergeCell ref="W5:X5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31</vt:i4>
      </vt:variant>
    </vt:vector>
  </HeadingPairs>
  <TitlesOfParts>
    <vt:vector size="58" baseType="lpstr">
      <vt:lpstr>Capital 2024</vt:lpstr>
      <vt:lpstr>300</vt:lpstr>
      <vt:lpstr>301</vt:lpstr>
      <vt:lpstr>302</vt:lpstr>
      <vt:lpstr>303</vt:lpstr>
      <vt:lpstr>304</vt:lpstr>
      <vt:lpstr>305</vt:lpstr>
      <vt:lpstr>306</vt:lpstr>
      <vt:lpstr>307</vt:lpstr>
      <vt:lpstr>308</vt:lpstr>
      <vt:lpstr>309</vt:lpstr>
      <vt:lpstr>310</vt:lpstr>
      <vt:lpstr>311</vt:lpstr>
      <vt:lpstr>312</vt:lpstr>
      <vt:lpstr>313</vt:lpstr>
      <vt:lpstr>314</vt:lpstr>
      <vt:lpstr>315</vt:lpstr>
      <vt:lpstr>316</vt:lpstr>
      <vt:lpstr>317</vt:lpstr>
      <vt:lpstr>318</vt:lpstr>
      <vt:lpstr>319</vt:lpstr>
      <vt:lpstr>320</vt:lpstr>
      <vt:lpstr>321</vt:lpstr>
      <vt:lpstr>322</vt:lpstr>
      <vt:lpstr>323</vt:lpstr>
      <vt:lpstr>324</vt:lpstr>
      <vt:lpstr>325</vt:lpstr>
      <vt:lpstr>'300'!Print_Area</vt:lpstr>
      <vt:lpstr>'301'!Print_Area</vt:lpstr>
      <vt:lpstr>'302'!Print_Area</vt:lpstr>
      <vt:lpstr>'303'!Print_Area</vt:lpstr>
      <vt:lpstr>'304'!Print_Area</vt:lpstr>
      <vt:lpstr>'305'!Print_Area</vt:lpstr>
      <vt:lpstr>'306'!Print_Area</vt:lpstr>
      <vt:lpstr>'307'!Print_Area</vt:lpstr>
      <vt:lpstr>'308'!Print_Area</vt:lpstr>
      <vt:lpstr>'309'!Print_Area</vt:lpstr>
      <vt:lpstr>'310'!Print_Area</vt:lpstr>
      <vt:lpstr>'311'!Print_Area</vt:lpstr>
      <vt:lpstr>'312'!Print_Area</vt:lpstr>
      <vt:lpstr>'313'!Print_Area</vt:lpstr>
      <vt:lpstr>'314'!Print_Area</vt:lpstr>
      <vt:lpstr>'315'!Print_Area</vt:lpstr>
      <vt:lpstr>'316'!Print_Area</vt:lpstr>
      <vt:lpstr>'317'!Print_Area</vt:lpstr>
      <vt:lpstr>'318'!Print_Area</vt:lpstr>
      <vt:lpstr>'319'!Print_Area</vt:lpstr>
      <vt:lpstr>'320'!Print_Area</vt:lpstr>
      <vt:lpstr>'321'!Print_Area</vt:lpstr>
      <vt:lpstr>'322'!Print_Area</vt:lpstr>
      <vt:lpstr>'323'!Print_Area</vt:lpstr>
      <vt:lpstr>'324'!Print_Area</vt:lpstr>
      <vt:lpstr>'325'!Print_Area</vt:lpstr>
      <vt:lpstr>'Capital 2024'!Print_Area</vt:lpstr>
      <vt:lpstr>'304'!Print_Titles</vt:lpstr>
      <vt:lpstr>'305'!Print_Titles</vt:lpstr>
      <vt:lpstr>'318'!Print_Titles</vt:lpstr>
      <vt:lpstr>'320'!Print_Titles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BUDGETBRCH_TRAINEE</dc:creator>
  <cp:lastModifiedBy>Windows User</cp:lastModifiedBy>
  <cp:lastPrinted>2023-02-06T17:06:52Z</cp:lastPrinted>
  <dcterms:created xsi:type="dcterms:W3CDTF">2021-08-12T05:57:35Z</dcterms:created>
  <dcterms:modified xsi:type="dcterms:W3CDTF">2023-02-07T23:17:00Z</dcterms:modified>
</cp:coreProperties>
</file>