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9465" tabRatio="851" firstSheet="2" activeTab="2"/>
  </bookViews>
  <sheets>
    <sheet name="300-324 print (4)" sheetId="1" state="hidden" r:id="rId1"/>
    <sheet name="Capital 2023" sheetId="28" state="hidden" r:id="rId2"/>
    <sheet name="300" sheetId="2" r:id="rId3"/>
    <sheet name="301" sheetId="3" r:id="rId4"/>
    <sheet name="302" sheetId="5" r:id="rId5"/>
    <sheet name="303" sheetId="4" r:id="rId6"/>
    <sheet name="304" sheetId="6" r:id="rId7"/>
    <sheet name="305" sheetId="7" r:id="rId8"/>
    <sheet name="306" sheetId="8" r:id="rId9"/>
    <sheet name="307" sheetId="9" r:id="rId10"/>
    <sheet name="308" sheetId="10" r:id="rId11"/>
    <sheet name="309" sheetId="11" r:id="rId12"/>
    <sheet name="310" sheetId="12" r:id="rId13"/>
    <sheet name="311" sheetId="13" r:id="rId14"/>
    <sheet name="312" sheetId="14" r:id="rId15"/>
    <sheet name="313" sheetId="15" r:id="rId16"/>
    <sheet name="314" sheetId="16" r:id="rId17"/>
    <sheet name="315" sheetId="17" r:id="rId18"/>
    <sheet name="316" sheetId="18" r:id="rId19"/>
    <sheet name="317" sheetId="19" r:id="rId20"/>
    <sheet name="318" sheetId="20" r:id="rId21"/>
    <sheet name="319" sheetId="21" r:id="rId22"/>
    <sheet name="320" sheetId="22" r:id="rId23"/>
    <sheet name="321" sheetId="23" r:id="rId24"/>
    <sheet name="322" sheetId="24" r:id="rId25"/>
    <sheet name="323" sheetId="25" r:id="rId26"/>
    <sheet name="324" sheetId="26" r:id="rId27"/>
    <sheet name="325" sheetId="27" r:id="rId28"/>
    <sheet name="Sheet1" sheetId="29" state="hidden" r:id="rId29"/>
  </sheets>
  <externalReferences>
    <externalReference r:id="rId30"/>
  </externalReferences>
  <definedNames>
    <definedName name="_xlnm.Print_Area" localSheetId="2">'300'!$A$1:$L$32</definedName>
    <definedName name="_xlnm.Print_Area" localSheetId="0">'300-324 print (4)'!$A$697:$W$715</definedName>
    <definedName name="_xlnm.Print_Area" localSheetId="3">'301'!$A$1:$X$32</definedName>
    <definedName name="_xlnm.Print_Area" localSheetId="4">'302'!$A$1:$W$17</definedName>
    <definedName name="_xlnm.Print_Area" localSheetId="5">'303'!$A$1:$Y$18</definedName>
    <definedName name="_xlnm.Print_Area" localSheetId="6">'304'!$A$1:$Y$47</definedName>
    <definedName name="_xlnm.Print_Area" localSheetId="7">'305'!$A$1:$Y$53</definedName>
    <definedName name="_xlnm.Print_Area" localSheetId="8">'306'!$A$1:$Y$19</definedName>
    <definedName name="_xlnm.Print_Area" localSheetId="9">'307'!$A$1:$W$19</definedName>
    <definedName name="_xlnm.Print_Area" localSheetId="10">'308'!$A$1:$Y$36</definedName>
    <definedName name="_xlnm.Print_Area" localSheetId="11">'309'!$A$1:$Y$21</definedName>
    <definedName name="_xlnm.Print_Area" localSheetId="12">'310'!$A$1:$Y$19</definedName>
    <definedName name="_xlnm.Print_Area" localSheetId="13">'311'!$A$1:$Y$31</definedName>
    <definedName name="_xlnm.Print_Area" localSheetId="14">'312'!$A$1:$W$22</definedName>
    <definedName name="_xlnm.Print_Area" localSheetId="15">'313'!$A$1:$Y$22</definedName>
    <definedName name="_xlnm.Print_Area" localSheetId="16">'314'!$A$1:$W$30</definedName>
    <definedName name="_xlnm.Print_Area" localSheetId="17">'315'!$A$1:$W$32</definedName>
    <definedName name="_xlnm.Print_Area" localSheetId="18">'316'!$A$1:$Y$25</definedName>
    <definedName name="_xlnm.Print_Area" localSheetId="19">'317'!$A$1:$W$17</definedName>
    <definedName name="_xlnm.Print_Area" localSheetId="20">'318'!$A$1:$Y$91</definedName>
    <definedName name="_xlnm.Print_Area" localSheetId="21">'319'!$A$1:$Y$27</definedName>
    <definedName name="_xlnm.Print_Area" localSheetId="22">'320'!$A$1:$Y$72</definedName>
    <definedName name="_xlnm.Print_Area" localSheetId="23">'321'!$A$1:$Y$20</definedName>
    <definedName name="_xlnm.Print_Area" localSheetId="24">'322'!$A$1:$Y$35</definedName>
    <definedName name="_xlnm.Print_Area" localSheetId="25">'323'!$A$1:$Y$18</definedName>
    <definedName name="_xlnm.Print_Area" localSheetId="26">'324'!$A$1:$Y$22</definedName>
    <definedName name="_xlnm.Print_Area" localSheetId="27">'325'!$A$1:$Y$19</definedName>
    <definedName name="_xlnm.Print_Area" localSheetId="1">'Capital 2023'!$A$1:$E$31</definedName>
    <definedName name="_xlnm.Print_Titles" localSheetId="0">'300-324 print (4)'!$1:$1</definedName>
    <definedName name="_xlnm.Print_Titles" localSheetId="6">'304'!$1:$1</definedName>
    <definedName name="_xlnm.Print_Titles" localSheetId="7">'305'!$1:$1</definedName>
    <definedName name="_xlnm.Print_Titles" localSheetId="20">'318'!$1:$1</definedName>
    <definedName name="_xlnm.Print_Titles" localSheetId="22">'320'!$1:$1</definedName>
  </definedNames>
  <calcPr calcId="124519"/>
</workbook>
</file>

<file path=xl/calcChain.xml><?xml version="1.0" encoding="utf-8"?>
<calcChain xmlns="http://schemas.openxmlformats.org/spreadsheetml/2006/main">
  <c r="W15" i="24"/>
  <c r="W14" i="20" l="1"/>
  <c r="U18" i="18"/>
  <c r="W11" i="11"/>
  <c r="U13" i="27"/>
  <c r="U16" i="26"/>
  <c r="H14" i="2"/>
  <c r="X13" i="27"/>
  <c r="Y13"/>
  <c r="X16" i="26"/>
  <c r="Y16"/>
  <c r="X12" i="25"/>
  <c r="Y12"/>
  <c r="X27" i="24"/>
  <c r="Y27"/>
  <c r="X15"/>
  <c r="Y15"/>
  <c r="X14" i="23"/>
  <c r="Y14"/>
  <c r="X66" i="22"/>
  <c r="Y66"/>
  <c r="X40"/>
  <c r="Y40"/>
  <c r="Y22"/>
  <c r="X22"/>
  <c r="X20" i="21"/>
  <c r="Y20"/>
  <c r="X11"/>
  <c r="X83" i="20"/>
  <c r="Y83"/>
  <c r="W83"/>
  <c r="X67"/>
  <c r="Y67"/>
  <c r="X57"/>
  <c r="Y57"/>
  <c r="X48"/>
  <c r="Y48"/>
  <c r="V33" l="1"/>
  <c r="W33"/>
  <c r="X33"/>
  <c r="Y33"/>
  <c r="X14"/>
  <c r="Y14"/>
  <c r="W11" i="19"/>
  <c r="X11"/>
  <c r="Y11"/>
  <c r="X18" i="18"/>
  <c r="Y18"/>
  <c r="X24" i="17"/>
  <c r="Y24"/>
  <c r="X15"/>
  <c r="Y15"/>
  <c r="X23" i="16"/>
  <c r="Y23"/>
  <c r="X16" i="15"/>
  <c r="Y16"/>
  <c r="X15" i="14"/>
  <c r="Y15"/>
  <c r="V24" i="13"/>
  <c r="W24"/>
  <c r="X24"/>
  <c r="Y24"/>
  <c r="V12"/>
  <c r="W12"/>
  <c r="X12"/>
  <c r="Y12"/>
  <c r="V12" i="12"/>
  <c r="W12"/>
  <c r="X12"/>
  <c r="U12"/>
  <c r="X11" i="11"/>
  <c r="Y11"/>
  <c r="U11"/>
  <c r="V11"/>
  <c r="V30" i="10"/>
  <c r="W30"/>
  <c r="X30"/>
  <c r="Y30"/>
  <c r="X22"/>
  <c r="Y22"/>
  <c r="W22"/>
  <c r="V10"/>
  <c r="W10"/>
  <c r="X10"/>
  <c r="U10"/>
  <c r="U11" i="9"/>
  <c r="V11"/>
  <c r="W11"/>
  <c r="X11"/>
  <c r="Y11"/>
  <c r="V14" i="8"/>
  <c r="W14"/>
  <c r="X14"/>
  <c r="Y14"/>
  <c r="T14"/>
  <c r="U14"/>
  <c r="U41" i="7"/>
  <c r="V41"/>
  <c r="W41"/>
  <c r="X41"/>
  <c r="Y41"/>
  <c r="U34"/>
  <c r="V34"/>
  <c r="W34"/>
  <c r="X34"/>
  <c r="Y34"/>
  <c r="X22"/>
  <c r="Y22"/>
  <c r="X13"/>
  <c r="Y13"/>
  <c r="X39" i="6"/>
  <c r="Y39"/>
  <c r="X20"/>
  <c r="Y20"/>
  <c r="X28"/>
  <c r="Y28"/>
  <c r="X10"/>
  <c r="Y10"/>
  <c r="R12" i="4"/>
  <c r="X12"/>
  <c r="Y12"/>
  <c r="W11" i="5"/>
  <c r="X11"/>
  <c r="Y11"/>
  <c r="W26" i="3"/>
  <c r="X26"/>
  <c r="W13"/>
  <c r="X13"/>
  <c r="H26" i="2"/>
  <c r="I26"/>
  <c r="J26"/>
  <c r="K26"/>
  <c r="L26"/>
  <c r="I14"/>
  <c r="J14"/>
  <c r="K14"/>
  <c r="L14"/>
  <c r="D14"/>
  <c r="K28"/>
  <c r="C14"/>
  <c r="C26"/>
  <c r="W66" i="22"/>
  <c r="V66"/>
  <c r="W16" i="26"/>
  <c r="W12" i="25"/>
  <c r="W27" i="24"/>
  <c r="W14" i="23"/>
  <c r="W40" i="22"/>
  <c r="W22"/>
  <c r="W20" i="21"/>
  <c r="W11"/>
  <c r="W22" s="1"/>
  <c r="E23" i="28" s="1"/>
  <c r="W67" i="20"/>
  <c r="W57"/>
  <c r="W48"/>
  <c r="E21" i="28"/>
  <c r="H21" s="1"/>
  <c r="W18" i="18"/>
  <c r="W24" i="17"/>
  <c r="W15"/>
  <c r="W23" i="16"/>
  <c r="W16" i="15"/>
  <c r="W15" i="14"/>
  <c r="W22" i="7"/>
  <c r="W13"/>
  <c r="W28" i="6"/>
  <c r="W20"/>
  <c r="W12" i="4"/>
  <c r="V26" i="3"/>
  <c r="V13"/>
  <c r="W44" i="7" l="1"/>
  <c r="W68" i="22"/>
  <c r="W11" i="27"/>
  <c r="W13" s="1"/>
  <c r="P14" i="20"/>
  <c r="Q14"/>
  <c r="R14"/>
  <c r="S14"/>
  <c r="T14"/>
  <c r="U14"/>
  <c r="V14"/>
  <c r="Q14" i="8" l="1"/>
  <c r="P11" i="5"/>
  <c r="Q14" i="23"/>
  <c r="T40" i="22" l="1"/>
  <c r="Q22"/>
  <c r="Q11" i="21"/>
  <c r="T11"/>
  <c r="R83" i="20"/>
  <c r="S83"/>
  <c r="T83"/>
  <c r="P67"/>
  <c r="T48"/>
  <c r="T15" i="14"/>
  <c r="C16" i="28" s="1"/>
  <c r="P12" i="25"/>
  <c r="Q27" i="24"/>
  <c r="R27"/>
  <c r="S27"/>
  <c r="T27"/>
  <c r="U27"/>
  <c r="V27"/>
  <c r="P27"/>
  <c r="Q66" i="22"/>
  <c r="R66"/>
  <c r="S66"/>
  <c r="T66"/>
  <c r="U66"/>
  <c r="P66"/>
  <c r="V16" i="26"/>
  <c r="D28" i="28" s="1"/>
  <c r="V12" i="25"/>
  <c r="D27" i="28" s="1"/>
  <c r="V14" i="23"/>
  <c r="D25" i="28" s="1"/>
  <c r="V83" i="20"/>
  <c r="V57"/>
  <c r="V11" i="19"/>
  <c r="D21" i="28" s="1"/>
  <c r="V18" i="18"/>
  <c r="D20" i="28" s="1"/>
  <c r="V24" i="17"/>
  <c r="V15"/>
  <c r="V23" i="16"/>
  <c r="V16" i="15"/>
  <c r="D17" i="28" s="1"/>
  <c r="V27" i="17" l="1"/>
  <c r="D19" i="28" s="1"/>
  <c r="P13" i="27"/>
  <c r="Q13" l="1"/>
  <c r="R13"/>
  <c r="S13"/>
  <c r="T13"/>
  <c r="C29" i="28" s="1"/>
  <c r="E29"/>
  <c r="H29" s="1"/>
  <c r="F29"/>
  <c r="Q16" i="26"/>
  <c r="R16"/>
  <c r="S16"/>
  <c r="T16"/>
  <c r="C28" i="28" s="1"/>
  <c r="E28"/>
  <c r="H28" s="1"/>
  <c r="F28"/>
  <c r="P16" i="26"/>
  <c r="Q12" i="25"/>
  <c r="R12"/>
  <c r="S12"/>
  <c r="T12"/>
  <c r="C27" i="28" s="1"/>
  <c r="U12" i="25"/>
  <c r="E27" i="28"/>
  <c r="H27" s="1"/>
  <c r="F27"/>
  <c r="Q15" i="24"/>
  <c r="R15"/>
  <c r="S15"/>
  <c r="T15"/>
  <c r="T30" s="1"/>
  <c r="C26" i="28" s="1"/>
  <c r="U15" i="24"/>
  <c r="V15"/>
  <c r="V30" s="1"/>
  <c r="D26" i="28" s="1"/>
  <c r="W30" i="24"/>
  <c r="E26" i="28" s="1"/>
  <c r="H26" s="1"/>
  <c r="F26"/>
  <c r="P15" i="24"/>
  <c r="R14" i="23"/>
  <c r="S14"/>
  <c r="T14"/>
  <c r="C25" i="28" s="1"/>
  <c r="U14" i="23"/>
  <c r="E25" i="28"/>
  <c r="H25" s="1"/>
  <c r="F25"/>
  <c r="P14" i="23"/>
  <c r="Q40" i="22"/>
  <c r="R40"/>
  <c r="S40"/>
  <c r="U40"/>
  <c r="V40"/>
  <c r="P40"/>
  <c r="R22"/>
  <c r="S22"/>
  <c r="T22"/>
  <c r="U22"/>
  <c r="V22"/>
  <c r="E24" i="28"/>
  <c r="H24" s="1"/>
  <c r="F24"/>
  <c r="P22" i="22"/>
  <c r="Q20" i="21"/>
  <c r="R20"/>
  <c r="S20"/>
  <c r="T20"/>
  <c r="T22" s="1"/>
  <c r="C23" i="28" s="1"/>
  <c r="U20" i="21"/>
  <c r="V20"/>
  <c r="P20"/>
  <c r="R11"/>
  <c r="S11"/>
  <c r="U11"/>
  <c r="V11"/>
  <c r="P11"/>
  <c r="Q83" i="20"/>
  <c r="U83"/>
  <c r="P83"/>
  <c r="Q67"/>
  <c r="R67"/>
  <c r="S67"/>
  <c r="T67"/>
  <c r="U67"/>
  <c r="V67"/>
  <c r="Q57"/>
  <c r="R57"/>
  <c r="S57"/>
  <c r="T57"/>
  <c r="U57"/>
  <c r="P57"/>
  <c r="Q48"/>
  <c r="R48"/>
  <c r="S48"/>
  <c r="U48"/>
  <c r="V48"/>
  <c r="P48"/>
  <c r="Q33"/>
  <c r="R33"/>
  <c r="S33"/>
  <c r="T33"/>
  <c r="U33"/>
  <c r="P33"/>
  <c r="P11" i="19"/>
  <c r="Q11"/>
  <c r="R11"/>
  <c r="S11"/>
  <c r="T11"/>
  <c r="C21" i="28" s="1"/>
  <c r="U11" i="19"/>
  <c r="Q18" i="18"/>
  <c r="R18"/>
  <c r="S18"/>
  <c r="T18"/>
  <c r="C20" i="28" s="1"/>
  <c r="E20"/>
  <c r="H20" s="1"/>
  <c r="F20"/>
  <c r="P18" i="18"/>
  <c r="Q24" i="17"/>
  <c r="R24"/>
  <c r="S24"/>
  <c r="T24"/>
  <c r="U24"/>
  <c r="P24"/>
  <c r="Q15"/>
  <c r="R15"/>
  <c r="S15"/>
  <c r="T15"/>
  <c r="U15"/>
  <c r="W27"/>
  <c r="E19" i="28" s="1"/>
  <c r="H19" s="1"/>
  <c r="F19"/>
  <c r="P15" i="17"/>
  <c r="Q23" i="16"/>
  <c r="R23"/>
  <c r="S23"/>
  <c r="T23"/>
  <c r="U23"/>
  <c r="P23"/>
  <c r="Q9"/>
  <c r="R9"/>
  <c r="S9"/>
  <c r="T9"/>
  <c r="U9"/>
  <c r="V9"/>
  <c r="V25" s="1"/>
  <c r="D18" i="28" s="1"/>
  <c r="W9" i="16"/>
  <c r="P9"/>
  <c r="Q16" i="15"/>
  <c r="R16"/>
  <c r="S16"/>
  <c r="T16"/>
  <c r="C17" i="28" s="1"/>
  <c r="U16" i="15"/>
  <c r="E17" i="28"/>
  <c r="H17" s="1"/>
  <c r="F17"/>
  <c r="P16" i="15"/>
  <c r="Q15" i="14"/>
  <c r="R15"/>
  <c r="S15"/>
  <c r="U15"/>
  <c r="V15"/>
  <c r="D16" i="28" s="1"/>
  <c r="E16"/>
  <c r="H16" s="1"/>
  <c r="F16"/>
  <c r="P15" i="14"/>
  <c r="Q24" i="13"/>
  <c r="R24"/>
  <c r="S24"/>
  <c r="T24"/>
  <c r="C15" i="28" s="1"/>
  <c r="U24" i="13"/>
  <c r="P24"/>
  <c r="Q12"/>
  <c r="R12"/>
  <c r="S12"/>
  <c r="T12"/>
  <c r="U12"/>
  <c r="V26"/>
  <c r="D15" i="28" s="1"/>
  <c r="F15"/>
  <c r="P12" i="13"/>
  <c r="Q12" i="12"/>
  <c r="R12"/>
  <c r="S12"/>
  <c r="T12"/>
  <c r="C14" i="28" s="1"/>
  <c r="D14"/>
  <c r="E14"/>
  <c r="H14" s="1"/>
  <c r="F14"/>
  <c r="P12" i="12"/>
  <c r="Q11" i="11"/>
  <c r="R11"/>
  <c r="S11"/>
  <c r="T11"/>
  <c r="C13" i="28" s="1"/>
  <c r="D13"/>
  <c r="E13"/>
  <c r="H13" s="1"/>
  <c r="R22" i="10"/>
  <c r="Q30"/>
  <c r="R30"/>
  <c r="S30"/>
  <c r="T30"/>
  <c r="U30"/>
  <c r="P30"/>
  <c r="F13" i="28"/>
  <c r="P11" i="11"/>
  <c r="P22" i="10"/>
  <c r="R10"/>
  <c r="T10"/>
  <c r="Q22"/>
  <c r="S22"/>
  <c r="T22"/>
  <c r="U22"/>
  <c r="V22"/>
  <c r="Q10"/>
  <c r="S10"/>
  <c r="P10"/>
  <c r="D11" i="28"/>
  <c r="P11" i="9"/>
  <c r="T11"/>
  <c r="C11" i="28" s="1"/>
  <c r="Q11" i="9"/>
  <c r="R11"/>
  <c r="S11"/>
  <c r="E11" i="28"/>
  <c r="H11" s="1"/>
  <c r="F11"/>
  <c r="R14" i="8"/>
  <c r="S14"/>
  <c r="C10" i="28"/>
  <c r="D10"/>
  <c r="E10"/>
  <c r="H10" s="1"/>
  <c r="F10"/>
  <c r="P14" i="8"/>
  <c r="R34" i="7"/>
  <c r="T34"/>
  <c r="R22"/>
  <c r="T22"/>
  <c r="R13"/>
  <c r="Q41"/>
  <c r="R41"/>
  <c r="S41"/>
  <c r="T41"/>
  <c r="Q34"/>
  <c r="S34"/>
  <c r="Q22"/>
  <c r="S22"/>
  <c r="U22"/>
  <c r="V22"/>
  <c r="Q13"/>
  <c r="S13"/>
  <c r="T13"/>
  <c r="U13"/>
  <c r="V13"/>
  <c r="P41"/>
  <c r="P34"/>
  <c r="P22"/>
  <c r="P13"/>
  <c r="P39" i="6"/>
  <c r="W39"/>
  <c r="V39"/>
  <c r="U39"/>
  <c r="T39"/>
  <c r="S39"/>
  <c r="R39"/>
  <c r="Q39"/>
  <c r="O39"/>
  <c r="N39"/>
  <c r="M39"/>
  <c r="K39"/>
  <c r="J39"/>
  <c r="H39"/>
  <c r="G39"/>
  <c r="E39"/>
  <c r="D39"/>
  <c r="C39"/>
  <c r="L37"/>
  <c r="L39" s="1"/>
  <c r="Q28"/>
  <c r="R28"/>
  <c r="S28"/>
  <c r="T28"/>
  <c r="U28"/>
  <c r="V28"/>
  <c r="P28"/>
  <c r="Q20"/>
  <c r="R20"/>
  <c r="S20"/>
  <c r="T20"/>
  <c r="U20"/>
  <c r="V20"/>
  <c r="P20"/>
  <c r="Q10"/>
  <c r="R10"/>
  <c r="S10"/>
  <c r="T10"/>
  <c r="U10"/>
  <c r="V10"/>
  <c r="W10"/>
  <c r="F8" i="28"/>
  <c r="P10" i="6"/>
  <c r="Q12" i="4"/>
  <c r="S12"/>
  <c r="T12"/>
  <c r="C7" i="28" s="1"/>
  <c r="U12" i="4"/>
  <c r="V12"/>
  <c r="D7" i="28" s="1"/>
  <c r="E7"/>
  <c r="H7" s="1"/>
  <c r="F7"/>
  <c r="P12" i="4"/>
  <c r="Q11" i="5"/>
  <c r="R11"/>
  <c r="S11"/>
  <c r="T11"/>
  <c r="C6" i="28" s="1"/>
  <c r="U11" i="5"/>
  <c r="V11"/>
  <c r="D6" i="28" s="1"/>
  <c r="E6"/>
  <c r="H6" s="1"/>
  <c r="F6"/>
  <c r="Q26" i="3"/>
  <c r="P26"/>
  <c r="R26"/>
  <c r="S26"/>
  <c r="T26"/>
  <c r="U26"/>
  <c r="P13"/>
  <c r="Q13"/>
  <c r="R13"/>
  <c r="S13"/>
  <c r="S28" s="1"/>
  <c r="C5" i="28" s="1"/>
  <c r="T13" i="3"/>
  <c r="U13"/>
  <c r="F5" i="28"/>
  <c r="D26" i="2"/>
  <c r="E26"/>
  <c r="F26"/>
  <c r="G26"/>
  <c r="E14"/>
  <c r="F14"/>
  <c r="G14"/>
  <c r="J28"/>
  <c r="E4" i="28" s="1"/>
  <c r="H4" s="1"/>
  <c r="O13" i="27"/>
  <c r="N13"/>
  <c r="M13"/>
  <c r="K13"/>
  <c r="J13"/>
  <c r="H13"/>
  <c r="G13"/>
  <c r="E13"/>
  <c r="D13"/>
  <c r="C13"/>
  <c r="V11"/>
  <c r="V13" s="1"/>
  <c r="D29" i="28" s="1"/>
  <c r="L10" i="27"/>
  <c r="I10"/>
  <c r="F10"/>
  <c r="L9"/>
  <c r="I9"/>
  <c r="F9"/>
  <c r="I7"/>
  <c r="F7"/>
  <c r="O16" i="26"/>
  <c r="N16"/>
  <c r="M16"/>
  <c r="K16"/>
  <c r="J16"/>
  <c r="H16"/>
  <c r="G16"/>
  <c r="E16"/>
  <c r="D16"/>
  <c r="C16"/>
  <c r="L13"/>
  <c r="F13"/>
  <c r="L12"/>
  <c r="I12"/>
  <c r="F12"/>
  <c r="I9"/>
  <c r="F9"/>
  <c r="I7"/>
  <c r="F7"/>
  <c r="O12" i="25"/>
  <c r="N12"/>
  <c r="M12"/>
  <c r="K12"/>
  <c r="J12"/>
  <c r="H12"/>
  <c r="G12"/>
  <c r="E12"/>
  <c r="D12"/>
  <c r="C12"/>
  <c r="I9"/>
  <c r="F9"/>
  <c r="I8"/>
  <c r="F8"/>
  <c r="O27" i="24"/>
  <c r="N27"/>
  <c r="M27"/>
  <c r="K27"/>
  <c r="J27"/>
  <c r="H27"/>
  <c r="G27"/>
  <c r="E27"/>
  <c r="D27"/>
  <c r="C27"/>
  <c r="I25"/>
  <c r="F25"/>
  <c r="L24"/>
  <c r="I24"/>
  <c r="F24"/>
  <c r="I22"/>
  <c r="F22"/>
  <c r="O15"/>
  <c r="N15"/>
  <c r="M15"/>
  <c r="K15"/>
  <c r="J15"/>
  <c r="H15"/>
  <c r="G15"/>
  <c r="E15"/>
  <c r="D15"/>
  <c r="C15"/>
  <c r="L11"/>
  <c r="I11"/>
  <c r="F11"/>
  <c r="L10"/>
  <c r="I10"/>
  <c r="F10"/>
  <c r="I9"/>
  <c r="F9"/>
  <c r="L8"/>
  <c r="I8"/>
  <c r="F8"/>
  <c r="L7"/>
  <c r="I7"/>
  <c r="F7"/>
  <c r="O14" i="23"/>
  <c r="N14"/>
  <c r="K14"/>
  <c r="J14"/>
  <c r="H14"/>
  <c r="G14"/>
  <c r="E14"/>
  <c r="F14" s="1"/>
  <c r="D14"/>
  <c r="C14"/>
  <c r="M10"/>
  <c r="M14" s="1"/>
  <c r="I9"/>
  <c r="F9"/>
  <c r="L8"/>
  <c r="I8"/>
  <c r="F8"/>
  <c r="O66" i="22"/>
  <c r="N66"/>
  <c r="M66"/>
  <c r="K66"/>
  <c r="J66"/>
  <c r="H66"/>
  <c r="G66"/>
  <c r="E66"/>
  <c r="D66"/>
  <c r="C66"/>
  <c r="L64"/>
  <c r="I64"/>
  <c r="F64"/>
  <c r="L63"/>
  <c r="I63"/>
  <c r="F63"/>
  <c r="I62"/>
  <c r="L61"/>
  <c r="I61"/>
  <c r="L60"/>
  <c r="L59"/>
  <c r="I59"/>
  <c r="F59"/>
  <c r="L50"/>
  <c r="I50"/>
  <c r="L49"/>
  <c r="I49"/>
  <c r="F49"/>
  <c r="L48"/>
  <c r="I48"/>
  <c r="L47"/>
  <c r="I47"/>
  <c r="F47"/>
  <c r="N40"/>
  <c r="M40"/>
  <c r="K40"/>
  <c r="J40"/>
  <c r="H40"/>
  <c r="G40"/>
  <c r="E40"/>
  <c r="D40"/>
  <c r="C40"/>
  <c r="L37"/>
  <c r="L36"/>
  <c r="I36"/>
  <c r="L35"/>
  <c r="I35"/>
  <c r="F35"/>
  <c r="L34"/>
  <c r="O33"/>
  <c r="O40" s="1"/>
  <c r="L33"/>
  <c r="I33"/>
  <c r="F33"/>
  <c r="L32"/>
  <c r="I32"/>
  <c r="F32"/>
  <c r="L31"/>
  <c r="I31"/>
  <c r="F31"/>
  <c r="I30"/>
  <c r="F30"/>
  <c r="L29"/>
  <c r="I29"/>
  <c r="F29"/>
  <c r="O22"/>
  <c r="N22"/>
  <c r="M22"/>
  <c r="K22"/>
  <c r="J22"/>
  <c r="H22"/>
  <c r="G22"/>
  <c r="E22"/>
  <c r="D22"/>
  <c r="C22"/>
  <c r="I16"/>
  <c r="F16"/>
  <c r="I15"/>
  <c r="F15"/>
  <c r="L14"/>
  <c r="I14"/>
  <c r="L13"/>
  <c r="I13"/>
  <c r="F13"/>
  <c r="L12"/>
  <c r="I12"/>
  <c r="F12"/>
  <c r="L11"/>
  <c r="I11"/>
  <c r="F11"/>
  <c r="I10"/>
  <c r="F10"/>
  <c r="L9"/>
  <c r="I9"/>
  <c r="F9"/>
  <c r="L8"/>
  <c r="I8"/>
  <c r="F8"/>
  <c r="L7"/>
  <c r="I7"/>
  <c r="F7"/>
  <c r="O20" i="21"/>
  <c r="N20"/>
  <c r="M20"/>
  <c r="J20"/>
  <c r="H20"/>
  <c r="G20"/>
  <c r="E20"/>
  <c r="D20"/>
  <c r="C20"/>
  <c r="I19"/>
  <c r="O11"/>
  <c r="N11"/>
  <c r="M11"/>
  <c r="K11"/>
  <c r="J11"/>
  <c r="H11"/>
  <c r="G11"/>
  <c r="E11"/>
  <c r="D11"/>
  <c r="C11"/>
  <c r="L9"/>
  <c r="I9"/>
  <c r="F9"/>
  <c r="L8"/>
  <c r="I8"/>
  <c r="F8"/>
  <c r="I7"/>
  <c r="O83" i="20"/>
  <c r="N83"/>
  <c r="C83"/>
  <c r="O67"/>
  <c r="N67"/>
  <c r="C67"/>
  <c r="O57"/>
  <c r="N57"/>
  <c r="C57"/>
  <c r="O48"/>
  <c r="N48"/>
  <c r="C48"/>
  <c r="O33"/>
  <c r="N33"/>
  <c r="M33"/>
  <c r="K33"/>
  <c r="J33"/>
  <c r="H33"/>
  <c r="G33"/>
  <c r="E33"/>
  <c r="D33"/>
  <c r="C33"/>
  <c r="L27"/>
  <c r="L26"/>
  <c r="I26"/>
  <c r="F26"/>
  <c r="L24"/>
  <c r="I24"/>
  <c r="F24"/>
  <c r="L23"/>
  <c r="O14"/>
  <c r="N14"/>
  <c r="M14"/>
  <c r="K14"/>
  <c r="J14"/>
  <c r="H14"/>
  <c r="G14"/>
  <c r="E14"/>
  <c r="D14"/>
  <c r="C14"/>
  <c r="O11" i="19"/>
  <c r="N11"/>
  <c r="M11"/>
  <c r="K11"/>
  <c r="J11"/>
  <c r="H11"/>
  <c r="G11"/>
  <c r="E11"/>
  <c r="D11"/>
  <c r="C11"/>
  <c r="L10"/>
  <c r="I9"/>
  <c r="F9"/>
  <c r="L8"/>
  <c r="I8"/>
  <c r="F8"/>
  <c r="O18" i="18"/>
  <c r="N18"/>
  <c r="M18"/>
  <c r="K18"/>
  <c r="J18"/>
  <c r="H18"/>
  <c r="G18"/>
  <c r="E18"/>
  <c r="D18"/>
  <c r="C18"/>
  <c r="L10"/>
  <c r="I10"/>
  <c r="F10"/>
  <c r="L8"/>
  <c r="O24" i="17"/>
  <c r="N24"/>
  <c r="M24"/>
  <c r="K24"/>
  <c r="J24"/>
  <c r="H24"/>
  <c r="G24"/>
  <c r="E24"/>
  <c r="D24"/>
  <c r="C24"/>
  <c r="L23"/>
  <c r="I23"/>
  <c r="F23"/>
  <c r="O15"/>
  <c r="N15"/>
  <c r="M15"/>
  <c r="K15"/>
  <c r="J15"/>
  <c r="H15"/>
  <c r="G15"/>
  <c r="E15"/>
  <c r="D15"/>
  <c r="C15"/>
  <c r="L10"/>
  <c r="L15" s="1"/>
  <c r="I10"/>
  <c r="F10"/>
  <c r="O23" i="16"/>
  <c r="N23"/>
  <c r="M23"/>
  <c r="K23"/>
  <c r="J23"/>
  <c r="H23"/>
  <c r="G23"/>
  <c r="E23"/>
  <c r="D23"/>
  <c r="C23"/>
  <c r="F18"/>
  <c r="L17"/>
  <c r="I17"/>
  <c r="F17"/>
  <c r="I15"/>
  <c r="F15"/>
  <c r="N9"/>
  <c r="M9"/>
  <c r="J9"/>
  <c r="H9"/>
  <c r="G9"/>
  <c r="E9"/>
  <c r="D9"/>
  <c r="C9"/>
  <c r="I7"/>
  <c r="O16" i="15"/>
  <c r="N16"/>
  <c r="M16"/>
  <c r="K16"/>
  <c r="J16"/>
  <c r="H16"/>
  <c r="G16"/>
  <c r="E16"/>
  <c r="D16"/>
  <c r="C16"/>
  <c r="L11"/>
  <c r="I11"/>
  <c r="F11"/>
  <c r="L10"/>
  <c r="I10"/>
  <c r="F10"/>
  <c r="I9"/>
  <c r="F9"/>
  <c r="L8"/>
  <c r="L7"/>
  <c r="I7"/>
  <c r="F7"/>
  <c r="O15" i="14"/>
  <c r="N15"/>
  <c r="M15"/>
  <c r="K15"/>
  <c r="J15"/>
  <c r="H15"/>
  <c r="G15"/>
  <c r="E15"/>
  <c r="D15"/>
  <c r="C15"/>
  <c r="L9"/>
  <c r="I9"/>
  <c r="F9"/>
  <c r="L8"/>
  <c r="I8"/>
  <c r="F8"/>
  <c r="F7"/>
  <c r="O24" i="13"/>
  <c r="N24"/>
  <c r="M24"/>
  <c r="K24"/>
  <c r="J24"/>
  <c r="H24"/>
  <c r="G24"/>
  <c r="E24"/>
  <c r="D24"/>
  <c r="C24"/>
  <c r="F20"/>
  <c r="L21"/>
  <c r="I21"/>
  <c r="F21"/>
  <c r="L19"/>
  <c r="I19"/>
  <c r="F19"/>
  <c r="O12"/>
  <c r="N12"/>
  <c r="M12"/>
  <c r="K12"/>
  <c r="J12"/>
  <c r="H12"/>
  <c r="G12"/>
  <c r="E12"/>
  <c r="D12"/>
  <c r="C12"/>
  <c r="L9"/>
  <c r="L8"/>
  <c r="I8"/>
  <c r="F8"/>
  <c r="L7"/>
  <c r="I7"/>
  <c r="F7"/>
  <c r="O12" i="12"/>
  <c r="N12"/>
  <c r="M12"/>
  <c r="K12"/>
  <c r="J12"/>
  <c r="H12"/>
  <c r="G12"/>
  <c r="E12"/>
  <c r="D12"/>
  <c r="C12"/>
  <c r="L10"/>
  <c r="I10"/>
  <c r="F10"/>
  <c r="L9"/>
  <c r="I9"/>
  <c r="F9"/>
  <c r="L8"/>
  <c r="I8"/>
  <c r="F8"/>
  <c r="L7"/>
  <c r="I7"/>
  <c r="F7"/>
  <c r="O11" i="11"/>
  <c r="N11"/>
  <c r="M11"/>
  <c r="K11"/>
  <c r="J11"/>
  <c r="H11"/>
  <c r="G11"/>
  <c r="E11"/>
  <c r="D11"/>
  <c r="C11"/>
  <c r="L8"/>
  <c r="I8"/>
  <c r="F8"/>
  <c r="N30" i="10"/>
  <c r="M30"/>
  <c r="K30"/>
  <c r="J30"/>
  <c r="H30"/>
  <c r="G30"/>
  <c r="E30"/>
  <c r="D30"/>
  <c r="C30"/>
  <c r="L28"/>
  <c r="I28"/>
  <c r="F28"/>
  <c r="O22"/>
  <c r="N22"/>
  <c r="M22"/>
  <c r="K22"/>
  <c r="J22"/>
  <c r="H22"/>
  <c r="G22"/>
  <c r="E22"/>
  <c r="D22"/>
  <c r="C22"/>
  <c r="L18"/>
  <c r="I18"/>
  <c r="F18"/>
  <c r="L17"/>
  <c r="I17"/>
  <c r="F17"/>
  <c r="O10"/>
  <c r="N10"/>
  <c r="M10"/>
  <c r="K10"/>
  <c r="J10"/>
  <c r="H10"/>
  <c r="G10"/>
  <c r="E10"/>
  <c r="D10"/>
  <c r="C10"/>
  <c r="L9"/>
  <c r="L8"/>
  <c r="I8"/>
  <c r="I10" s="1"/>
  <c r="F8"/>
  <c r="F10" s="1"/>
  <c r="O11" i="9"/>
  <c r="N11"/>
  <c r="M11"/>
  <c r="K11"/>
  <c r="J11"/>
  <c r="H11"/>
  <c r="G11"/>
  <c r="E11"/>
  <c r="D11"/>
  <c r="C11"/>
  <c r="L8"/>
  <c r="L11" s="1"/>
  <c r="I8"/>
  <c r="F8"/>
  <c r="O14" i="8"/>
  <c r="N14"/>
  <c r="M14"/>
  <c r="K14"/>
  <c r="J14"/>
  <c r="H14"/>
  <c r="G14"/>
  <c r="E14"/>
  <c r="D14"/>
  <c r="C14"/>
  <c r="L11"/>
  <c r="L10"/>
  <c r="I10"/>
  <c r="F10"/>
  <c r="L8"/>
  <c r="L7"/>
  <c r="O41" i="7"/>
  <c r="N41"/>
  <c r="M41"/>
  <c r="K41"/>
  <c r="J41"/>
  <c r="H41"/>
  <c r="G41"/>
  <c r="E41"/>
  <c r="D41"/>
  <c r="L40"/>
  <c r="O34"/>
  <c r="N34"/>
  <c r="M34"/>
  <c r="K34"/>
  <c r="J34"/>
  <c r="H34"/>
  <c r="G34"/>
  <c r="E34"/>
  <c r="D34"/>
  <c r="C34"/>
  <c r="L33"/>
  <c r="L32"/>
  <c r="I32"/>
  <c r="F32"/>
  <c r="N22"/>
  <c r="M22"/>
  <c r="K22"/>
  <c r="J22"/>
  <c r="H22"/>
  <c r="G22"/>
  <c r="E22"/>
  <c r="D22"/>
  <c r="C22"/>
  <c r="L21"/>
  <c r="I21"/>
  <c r="L20"/>
  <c r="F20"/>
  <c r="O13"/>
  <c r="N13"/>
  <c r="M13"/>
  <c r="K13"/>
  <c r="J13"/>
  <c r="H13"/>
  <c r="G13"/>
  <c r="E13"/>
  <c r="D13"/>
  <c r="C13"/>
  <c r="L10"/>
  <c r="I10"/>
  <c r="F10"/>
  <c r="L9"/>
  <c r="I9"/>
  <c r="F9"/>
  <c r="L7"/>
  <c r="I7"/>
  <c r="F7"/>
  <c r="O28" i="6"/>
  <c r="N28"/>
  <c r="M28"/>
  <c r="K28"/>
  <c r="J28"/>
  <c r="H28"/>
  <c r="G28"/>
  <c r="E28"/>
  <c r="D28"/>
  <c r="C28"/>
  <c r="L26"/>
  <c r="L28" s="1"/>
  <c r="O20"/>
  <c r="N20"/>
  <c r="M20"/>
  <c r="K20"/>
  <c r="J20"/>
  <c r="H20"/>
  <c r="G20"/>
  <c r="E20"/>
  <c r="D20"/>
  <c r="C20"/>
  <c r="L17"/>
  <c r="I17"/>
  <c r="F17"/>
  <c r="L16"/>
  <c r="I16"/>
  <c r="F16"/>
  <c r="O10"/>
  <c r="N10"/>
  <c r="M10"/>
  <c r="K10"/>
  <c r="J10"/>
  <c r="H10"/>
  <c r="G10"/>
  <c r="E10"/>
  <c r="D10"/>
  <c r="C10"/>
  <c r="L9"/>
  <c r="I9"/>
  <c r="F9"/>
  <c r="L8"/>
  <c r="I8"/>
  <c r="F8"/>
  <c r="L7"/>
  <c r="I7"/>
  <c r="F7"/>
  <c r="O11" i="5"/>
  <c r="N11"/>
  <c r="M11"/>
  <c r="K11"/>
  <c r="J11"/>
  <c r="H11"/>
  <c r="G11"/>
  <c r="E11"/>
  <c r="D11"/>
  <c r="C11"/>
  <c r="L10"/>
  <c r="L9"/>
  <c r="I9"/>
  <c r="F9"/>
  <c r="L7"/>
  <c r="O12" i="4"/>
  <c r="N12"/>
  <c r="M12"/>
  <c r="K12"/>
  <c r="J12"/>
  <c r="H12"/>
  <c r="G12"/>
  <c r="E12"/>
  <c r="D12"/>
  <c r="C12"/>
  <c r="F10"/>
  <c r="L9"/>
  <c r="I9"/>
  <c r="F9"/>
  <c r="L8"/>
  <c r="I8"/>
  <c r="F8"/>
  <c r="L7"/>
  <c r="O26" i="3"/>
  <c r="N26"/>
  <c r="M26"/>
  <c r="K26"/>
  <c r="J26"/>
  <c r="H26"/>
  <c r="G26"/>
  <c r="E26"/>
  <c r="D26"/>
  <c r="C26"/>
  <c r="L23"/>
  <c r="I23"/>
  <c r="F23"/>
  <c r="I21"/>
  <c r="F21"/>
  <c r="O13"/>
  <c r="N13"/>
  <c r="M13"/>
  <c r="K13"/>
  <c r="J13"/>
  <c r="H13"/>
  <c r="G13"/>
  <c r="E13"/>
  <c r="D13"/>
  <c r="C13"/>
  <c r="F10"/>
  <c r="L9"/>
  <c r="I9"/>
  <c r="F9"/>
  <c r="I8"/>
  <c r="F8"/>
  <c r="L7"/>
  <c r="F7"/>
  <c r="F7" i="1"/>
  <c r="I7"/>
  <c r="L7"/>
  <c r="F8"/>
  <c r="I8"/>
  <c r="F11"/>
  <c r="I11"/>
  <c r="L11"/>
  <c r="F12"/>
  <c r="I12"/>
  <c r="L12"/>
  <c r="C13"/>
  <c r="D13"/>
  <c r="E13"/>
  <c r="G13"/>
  <c r="H13"/>
  <c r="J13"/>
  <c r="K13"/>
  <c r="M13"/>
  <c r="N13"/>
  <c r="P13"/>
  <c r="Q13"/>
  <c r="R13"/>
  <c r="S13"/>
  <c r="T13"/>
  <c r="U13"/>
  <c r="V13"/>
  <c r="W13"/>
  <c r="F19"/>
  <c r="I19"/>
  <c r="K19"/>
  <c r="L19" s="1"/>
  <c r="F20"/>
  <c r="I20"/>
  <c r="L20"/>
  <c r="F21"/>
  <c r="I21"/>
  <c r="K21"/>
  <c r="L21" s="1"/>
  <c r="F22"/>
  <c r="I22"/>
  <c r="K22"/>
  <c r="L22" s="1"/>
  <c r="C25"/>
  <c r="D25"/>
  <c r="E25"/>
  <c r="G25"/>
  <c r="H25"/>
  <c r="J25"/>
  <c r="K25"/>
  <c r="M25"/>
  <c r="N25"/>
  <c r="P25"/>
  <c r="Q25"/>
  <c r="R25"/>
  <c r="S25"/>
  <c r="U25"/>
  <c r="V25"/>
  <c r="W25"/>
  <c r="F39"/>
  <c r="L39"/>
  <c r="F40"/>
  <c r="I40"/>
  <c r="F41"/>
  <c r="I41"/>
  <c r="L41"/>
  <c r="F42"/>
  <c r="C44"/>
  <c r="D44"/>
  <c r="E44"/>
  <c r="G44"/>
  <c r="H44"/>
  <c r="J44"/>
  <c r="K44"/>
  <c r="M44"/>
  <c r="N44"/>
  <c r="O44"/>
  <c r="P44"/>
  <c r="Q44"/>
  <c r="R44"/>
  <c r="S44"/>
  <c r="U44"/>
  <c r="V44"/>
  <c r="W44"/>
  <c r="F52"/>
  <c r="I52"/>
  <c r="F54"/>
  <c r="I54"/>
  <c r="L54"/>
  <c r="C57"/>
  <c r="D57"/>
  <c r="E57"/>
  <c r="G57"/>
  <c r="H57"/>
  <c r="J57"/>
  <c r="K57"/>
  <c r="M57"/>
  <c r="N57"/>
  <c r="O57"/>
  <c r="P57"/>
  <c r="Q57"/>
  <c r="R57"/>
  <c r="S57"/>
  <c r="U57"/>
  <c r="V57"/>
  <c r="W57"/>
  <c r="L68"/>
  <c r="F69"/>
  <c r="I69"/>
  <c r="L69"/>
  <c r="L70"/>
  <c r="C71"/>
  <c r="D71"/>
  <c r="E71"/>
  <c r="G71"/>
  <c r="H71"/>
  <c r="J71"/>
  <c r="K71"/>
  <c r="M71"/>
  <c r="N71"/>
  <c r="O71"/>
  <c r="P71"/>
  <c r="Q71"/>
  <c r="R71"/>
  <c r="S71"/>
  <c r="T71"/>
  <c r="U71"/>
  <c r="V71"/>
  <c r="W71"/>
  <c r="L80"/>
  <c r="F81"/>
  <c r="I81"/>
  <c r="L81"/>
  <c r="F82"/>
  <c r="I82"/>
  <c r="L82"/>
  <c r="F83"/>
  <c r="C84"/>
  <c r="D84"/>
  <c r="E84"/>
  <c r="G84"/>
  <c r="H84"/>
  <c r="J84"/>
  <c r="K84"/>
  <c r="M84"/>
  <c r="N84"/>
  <c r="O84"/>
  <c r="P84"/>
  <c r="Q84"/>
  <c r="R84"/>
  <c r="V84"/>
  <c r="W84"/>
  <c r="F100"/>
  <c r="I100"/>
  <c r="L100"/>
  <c r="F101"/>
  <c r="I101"/>
  <c r="L101"/>
  <c r="F102"/>
  <c r="I102"/>
  <c r="L102"/>
  <c r="C103"/>
  <c r="D103"/>
  <c r="E103"/>
  <c r="G103"/>
  <c r="H103"/>
  <c r="J103"/>
  <c r="K103"/>
  <c r="M103"/>
  <c r="N103"/>
  <c r="O103"/>
  <c r="P103"/>
  <c r="Q103"/>
  <c r="R103"/>
  <c r="S103"/>
  <c r="U103"/>
  <c r="V103"/>
  <c r="W103"/>
  <c r="F109"/>
  <c r="I109"/>
  <c r="L109"/>
  <c r="F110"/>
  <c r="I110"/>
  <c r="L110"/>
  <c r="C113"/>
  <c r="D113"/>
  <c r="E113"/>
  <c r="G113"/>
  <c r="H113"/>
  <c r="J113"/>
  <c r="K113"/>
  <c r="M113"/>
  <c r="N113"/>
  <c r="O113"/>
  <c r="P113"/>
  <c r="Q113"/>
  <c r="R113"/>
  <c r="S113"/>
  <c r="T113"/>
  <c r="U113"/>
  <c r="V113"/>
  <c r="W113"/>
  <c r="L119"/>
  <c r="C121"/>
  <c r="D121"/>
  <c r="E121"/>
  <c r="G121"/>
  <c r="H121"/>
  <c r="J121"/>
  <c r="K121"/>
  <c r="L121"/>
  <c r="M121"/>
  <c r="N121"/>
  <c r="O121"/>
  <c r="P121"/>
  <c r="Q121"/>
  <c r="R121"/>
  <c r="S121"/>
  <c r="U121"/>
  <c r="V121"/>
  <c r="W121"/>
  <c r="F134"/>
  <c r="I134"/>
  <c r="L134"/>
  <c r="F136"/>
  <c r="I136"/>
  <c r="L136"/>
  <c r="F137"/>
  <c r="I137"/>
  <c r="L137"/>
  <c r="C140"/>
  <c r="D140"/>
  <c r="E140"/>
  <c r="G140"/>
  <c r="H140"/>
  <c r="J140"/>
  <c r="K140"/>
  <c r="M140"/>
  <c r="N140"/>
  <c r="O140"/>
  <c r="P140"/>
  <c r="Q140"/>
  <c r="R140"/>
  <c r="S140"/>
  <c r="T140"/>
  <c r="U140"/>
  <c r="V140"/>
  <c r="W140"/>
  <c r="F147"/>
  <c r="L147"/>
  <c r="I148"/>
  <c r="L148"/>
  <c r="C149"/>
  <c r="D149"/>
  <c r="E149"/>
  <c r="G149"/>
  <c r="H149"/>
  <c r="J149"/>
  <c r="K149"/>
  <c r="M149"/>
  <c r="N149"/>
  <c r="P149"/>
  <c r="Q149"/>
  <c r="R149"/>
  <c r="S149"/>
  <c r="T149"/>
  <c r="U149"/>
  <c r="V149"/>
  <c r="W149"/>
  <c r="F156"/>
  <c r="I156"/>
  <c r="L156"/>
  <c r="L157"/>
  <c r="C158"/>
  <c r="D158"/>
  <c r="E158"/>
  <c r="F158" s="1"/>
  <c r="G158"/>
  <c r="H158"/>
  <c r="J158"/>
  <c r="K158"/>
  <c r="M158"/>
  <c r="N158"/>
  <c r="O158"/>
  <c r="P158"/>
  <c r="Q158"/>
  <c r="S158"/>
  <c r="T158"/>
  <c r="U158"/>
  <c r="V158"/>
  <c r="L164"/>
  <c r="D165"/>
  <c r="E165"/>
  <c r="G165"/>
  <c r="H165"/>
  <c r="J165"/>
  <c r="K165"/>
  <c r="M165"/>
  <c r="N165"/>
  <c r="O165"/>
  <c r="P165"/>
  <c r="Q165"/>
  <c r="S165"/>
  <c r="T165"/>
  <c r="U165"/>
  <c r="V165"/>
  <c r="W165"/>
  <c r="L176"/>
  <c r="L177"/>
  <c r="F179"/>
  <c r="I179"/>
  <c r="L179"/>
  <c r="L180"/>
  <c r="C183"/>
  <c r="D183"/>
  <c r="E183"/>
  <c r="G183"/>
  <c r="H183"/>
  <c r="J183"/>
  <c r="K183"/>
  <c r="M183"/>
  <c r="N183"/>
  <c r="O183"/>
  <c r="P183"/>
  <c r="Q183"/>
  <c r="R183"/>
  <c r="S183"/>
  <c r="T183"/>
  <c r="U183"/>
  <c r="V183"/>
  <c r="W183"/>
  <c r="F195"/>
  <c r="I195"/>
  <c r="L195"/>
  <c r="L198" s="1"/>
  <c r="C198"/>
  <c r="D198"/>
  <c r="E198"/>
  <c r="F198" s="1"/>
  <c r="G198"/>
  <c r="H198"/>
  <c r="J198"/>
  <c r="K198"/>
  <c r="M198"/>
  <c r="N198"/>
  <c r="O198"/>
  <c r="P198"/>
  <c r="Q198"/>
  <c r="R198"/>
  <c r="S198"/>
  <c r="T198"/>
  <c r="U198"/>
  <c r="W198"/>
  <c r="F215"/>
  <c r="F217" s="1"/>
  <c r="I215"/>
  <c r="I217" s="1"/>
  <c r="L215"/>
  <c r="L216"/>
  <c r="C217"/>
  <c r="D217"/>
  <c r="E217"/>
  <c r="G217"/>
  <c r="H217"/>
  <c r="J217"/>
  <c r="K217"/>
  <c r="M217"/>
  <c r="N217"/>
  <c r="O217"/>
  <c r="P217"/>
  <c r="Q217"/>
  <c r="R217"/>
  <c r="S217"/>
  <c r="T217"/>
  <c r="U217"/>
  <c r="V217"/>
  <c r="W217"/>
  <c r="F224"/>
  <c r="I224"/>
  <c r="L224"/>
  <c r="F225"/>
  <c r="I225"/>
  <c r="L225"/>
  <c r="C229"/>
  <c r="D229"/>
  <c r="E229"/>
  <c r="G229"/>
  <c r="H229"/>
  <c r="J229"/>
  <c r="K229"/>
  <c r="L229"/>
  <c r="M229"/>
  <c r="N229"/>
  <c r="O229"/>
  <c r="P229"/>
  <c r="Q229"/>
  <c r="R229"/>
  <c r="S229"/>
  <c r="T229"/>
  <c r="U229"/>
  <c r="V229"/>
  <c r="W229"/>
  <c r="F235"/>
  <c r="I235"/>
  <c r="L235"/>
  <c r="C236"/>
  <c r="D236"/>
  <c r="E236"/>
  <c r="G236"/>
  <c r="H236"/>
  <c r="J236"/>
  <c r="K236"/>
  <c r="M236"/>
  <c r="N236"/>
  <c r="P236"/>
  <c r="Q236"/>
  <c r="S236"/>
  <c r="T236"/>
  <c r="U236"/>
  <c r="F247"/>
  <c r="I247"/>
  <c r="L247"/>
  <c r="C250"/>
  <c r="D250"/>
  <c r="E250"/>
  <c r="G250"/>
  <c r="H250"/>
  <c r="J250"/>
  <c r="K250"/>
  <c r="M250"/>
  <c r="N250"/>
  <c r="O250"/>
  <c r="P250"/>
  <c r="Q250"/>
  <c r="R250"/>
  <c r="S250"/>
  <c r="T250"/>
  <c r="U250"/>
  <c r="V250"/>
  <c r="W250"/>
  <c r="F264"/>
  <c r="I264"/>
  <c r="L264"/>
  <c r="F265"/>
  <c r="I265"/>
  <c r="L265"/>
  <c r="F266"/>
  <c r="I266"/>
  <c r="L266"/>
  <c r="F267"/>
  <c r="I267"/>
  <c r="L267"/>
  <c r="C269"/>
  <c r="D269"/>
  <c r="E269"/>
  <c r="G269"/>
  <c r="H269"/>
  <c r="J269"/>
  <c r="K269"/>
  <c r="M269"/>
  <c r="N269"/>
  <c r="O269"/>
  <c r="P269"/>
  <c r="R269"/>
  <c r="S269"/>
  <c r="T269"/>
  <c r="U269"/>
  <c r="V269"/>
  <c r="W269"/>
  <c r="F286"/>
  <c r="I286"/>
  <c r="L286"/>
  <c r="F287"/>
  <c r="I287"/>
  <c r="L287"/>
  <c r="L288"/>
  <c r="C291"/>
  <c r="D291"/>
  <c r="E291"/>
  <c r="G291"/>
  <c r="H291"/>
  <c r="J291"/>
  <c r="K291"/>
  <c r="M291"/>
  <c r="N291"/>
  <c r="O291"/>
  <c r="P291"/>
  <c r="Q291"/>
  <c r="S291"/>
  <c r="U291"/>
  <c r="V291"/>
  <c r="F298"/>
  <c r="I298"/>
  <c r="L298"/>
  <c r="F299"/>
  <c r="I299"/>
  <c r="L299"/>
  <c r="F301"/>
  <c r="C303"/>
  <c r="D303"/>
  <c r="E303"/>
  <c r="G303"/>
  <c r="H303"/>
  <c r="J303"/>
  <c r="K303"/>
  <c r="M303"/>
  <c r="N303"/>
  <c r="O303"/>
  <c r="P303"/>
  <c r="Q303"/>
  <c r="R303"/>
  <c r="S303"/>
  <c r="U303"/>
  <c r="V303"/>
  <c r="F316"/>
  <c r="F317"/>
  <c r="I317"/>
  <c r="L317"/>
  <c r="F318"/>
  <c r="I318"/>
  <c r="L318"/>
  <c r="C324"/>
  <c r="D324"/>
  <c r="E324"/>
  <c r="G324"/>
  <c r="H324"/>
  <c r="J324"/>
  <c r="K324"/>
  <c r="M324"/>
  <c r="N324"/>
  <c r="O324"/>
  <c r="P324"/>
  <c r="Q324"/>
  <c r="S324"/>
  <c r="T324"/>
  <c r="U324"/>
  <c r="V324"/>
  <c r="W324"/>
  <c r="F341"/>
  <c r="I341"/>
  <c r="L341"/>
  <c r="L342"/>
  <c r="F343"/>
  <c r="I343"/>
  <c r="F344"/>
  <c r="I344"/>
  <c r="L344"/>
  <c r="F345"/>
  <c r="I345"/>
  <c r="L345"/>
  <c r="C350"/>
  <c r="D350"/>
  <c r="E350"/>
  <c r="G350"/>
  <c r="H350"/>
  <c r="J350"/>
  <c r="K350"/>
  <c r="M350"/>
  <c r="N350"/>
  <c r="O350"/>
  <c r="P350"/>
  <c r="Q350"/>
  <c r="R350"/>
  <c r="S350"/>
  <c r="T350"/>
  <c r="U350"/>
  <c r="V350"/>
  <c r="W350"/>
  <c r="I367"/>
  <c r="C369"/>
  <c r="D369"/>
  <c r="E369"/>
  <c r="G369"/>
  <c r="H369"/>
  <c r="J369"/>
  <c r="M369"/>
  <c r="N369"/>
  <c r="P369"/>
  <c r="Q369"/>
  <c r="S369"/>
  <c r="T369"/>
  <c r="U369"/>
  <c r="V369"/>
  <c r="F375"/>
  <c r="I375"/>
  <c r="F377"/>
  <c r="I377"/>
  <c r="L377"/>
  <c r="F378"/>
  <c r="C383"/>
  <c r="D383"/>
  <c r="E383"/>
  <c r="G383"/>
  <c r="H383"/>
  <c r="J383"/>
  <c r="K383"/>
  <c r="M383"/>
  <c r="N383"/>
  <c r="O383"/>
  <c r="P383"/>
  <c r="Q383"/>
  <c r="R383"/>
  <c r="S383"/>
  <c r="T383"/>
  <c r="U383"/>
  <c r="V383"/>
  <c r="F397"/>
  <c r="I397"/>
  <c r="L397"/>
  <c r="C402"/>
  <c r="D402"/>
  <c r="E402"/>
  <c r="G402"/>
  <c r="H402"/>
  <c r="J402"/>
  <c r="K402"/>
  <c r="L402"/>
  <c r="M402"/>
  <c r="N402"/>
  <c r="O402"/>
  <c r="P402"/>
  <c r="Q402"/>
  <c r="R402"/>
  <c r="S402"/>
  <c r="U402"/>
  <c r="V402"/>
  <c r="F411"/>
  <c r="I411"/>
  <c r="L411"/>
  <c r="C412"/>
  <c r="D412"/>
  <c r="E412"/>
  <c r="G412"/>
  <c r="H412"/>
  <c r="J412"/>
  <c r="K412"/>
  <c r="M412"/>
  <c r="N412"/>
  <c r="O412"/>
  <c r="P412"/>
  <c r="Q412"/>
  <c r="S412"/>
  <c r="T412"/>
  <c r="U412"/>
  <c r="W412"/>
  <c r="L427"/>
  <c r="F429"/>
  <c r="I429"/>
  <c r="L429"/>
  <c r="C437"/>
  <c r="D437"/>
  <c r="E437"/>
  <c r="G437"/>
  <c r="H437"/>
  <c r="J437"/>
  <c r="K437"/>
  <c r="M437"/>
  <c r="N437"/>
  <c r="O437"/>
  <c r="P437"/>
  <c r="Q437"/>
  <c r="R437"/>
  <c r="S437"/>
  <c r="U437"/>
  <c r="V437"/>
  <c r="W437"/>
  <c r="F449"/>
  <c r="I449"/>
  <c r="L449"/>
  <c r="F450"/>
  <c r="I450"/>
  <c r="L451"/>
  <c r="C452"/>
  <c r="D452"/>
  <c r="E452"/>
  <c r="G452"/>
  <c r="H452"/>
  <c r="J452"/>
  <c r="K452"/>
  <c r="L452" s="1"/>
  <c r="M452"/>
  <c r="N452"/>
  <c r="O452"/>
  <c r="P452"/>
  <c r="Q452"/>
  <c r="R452"/>
  <c r="S452"/>
  <c r="U452"/>
  <c r="V452"/>
  <c r="C473"/>
  <c r="D473"/>
  <c r="E473"/>
  <c r="G473"/>
  <c r="H473"/>
  <c r="J473"/>
  <c r="K473"/>
  <c r="M473"/>
  <c r="N473"/>
  <c r="O473"/>
  <c r="P473"/>
  <c r="Q473"/>
  <c r="S473"/>
  <c r="U473"/>
  <c r="V473"/>
  <c r="L482"/>
  <c r="F483"/>
  <c r="I483"/>
  <c r="L483"/>
  <c r="F485"/>
  <c r="I485"/>
  <c r="L485"/>
  <c r="L486"/>
  <c r="C492"/>
  <c r="D492"/>
  <c r="E492"/>
  <c r="G492"/>
  <c r="H492"/>
  <c r="J492"/>
  <c r="K492"/>
  <c r="M492"/>
  <c r="N492"/>
  <c r="O492"/>
  <c r="P492"/>
  <c r="Q492"/>
  <c r="R492"/>
  <c r="S492"/>
  <c r="T492"/>
  <c r="U492"/>
  <c r="V492"/>
  <c r="C509"/>
  <c r="N509"/>
  <c r="O509"/>
  <c r="P509"/>
  <c r="Q509"/>
  <c r="R509"/>
  <c r="S509"/>
  <c r="U509"/>
  <c r="V509"/>
  <c r="C519"/>
  <c r="N519"/>
  <c r="O519"/>
  <c r="P519"/>
  <c r="Q519"/>
  <c r="R519"/>
  <c r="S519"/>
  <c r="U519"/>
  <c r="V519"/>
  <c r="C529"/>
  <c r="N529"/>
  <c r="O529"/>
  <c r="P529"/>
  <c r="Q529"/>
  <c r="R529"/>
  <c r="S529"/>
  <c r="U529"/>
  <c r="V529"/>
  <c r="C540"/>
  <c r="N540"/>
  <c r="O540"/>
  <c r="P540"/>
  <c r="Q540"/>
  <c r="S540"/>
  <c r="U540"/>
  <c r="V540"/>
  <c r="I551"/>
  <c r="F552"/>
  <c r="I552"/>
  <c r="L552"/>
  <c r="F553"/>
  <c r="I553"/>
  <c r="L553"/>
  <c r="C555"/>
  <c r="D555"/>
  <c r="E555"/>
  <c r="G555"/>
  <c r="H555"/>
  <c r="J555"/>
  <c r="K555"/>
  <c r="M555"/>
  <c r="N555"/>
  <c r="O555"/>
  <c r="P555"/>
  <c r="Q555"/>
  <c r="R555"/>
  <c r="S555"/>
  <c r="T555"/>
  <c r="U555"/>
  <c r="W555"/>
  <c r="Y556"/>
  <c r="I563"/>
  <c r="C564"/>
  <c r="D564"/>
  <c r="E564"/>
  <c r="G564"/>
  <c r="H564"/>
  <c r="J564"/>
  <c r="M564"/>
  <c r="N564"/>
  <c r="O564"/>
  <c r="P564"/>
  <c r="Q564"/>
  <c r="R564"/>
  <c r="S564"/>
  <c r="U564"/>
  <c r="W564"/>
  <c r="F577"/>
  <c r="I577"/>
  <c r="L577"/>
  <c r="F578"/>
  <c r="I578"/>
  <c r="L578"/>
  <c r="F579"/>
  <c r="I579"/>
  <c r="L579"/>
  <c r="F580"/>
  <c r="I580"/>
  <c r="F581"/>
  <c r="I581"/>
  <c r="L581"/>
  <c r="F582"/>
  <c r="I582"/>
  <c r="L582"/>
  <c r="F583"/>
  <c r="I583"/>
  <c r="L583"/>
  <c r="I584"/>
  <c r="L584"/>
  <c r="F585"/>
  <c r="I585"/>
  <c r="F586"/>
  <c r="I586"/>
  <c r="C592"/>
  <c r="D592"/>
  <c r="E592"/>
  <c r="F592" s="1"/>
  <c r="G592"/>
  <c r="H592"/>
  <c r="J592"/>
  <c r="K592"/>
  <c r="M592"/>
  <c r="N592"/>
  <c r="O592"/>
  <c r="P592"/>
  <c r="Q592"/>
  <c r="R592"/>
  <c r="S592"/>
  <c r="U592"/>
  <c r="V592"/>
  <c r="W592"/>
  <c r="F603"/>
  <c r="I603"/>
  <c r="L603"/>
  <c r="F604"/>
  <c r="I604"/>
  <c r="F605"/>
  <c r="I605"/>
  <c r="L605"/>
  <c r="F606"/>
  <c r="I606"/>
  <c r="L606"/>
  <c r="F607"/>
  <c r="I607"/>
  <c r="L607"/>
  <c r="O607"/>
  <c r="O614" s="1"/>
  <c r="L608"/>
  <c r="F609"/>
  <c r="I609"/>
  <c r="L609"/>
  <c r="I610"/>
  <c r="L610"/>
  <c r="L611"/>
  <c r="C614"/>
  <c r="D614"/>
  <c r="E614"/>
  <c r="G614"/>
  <c r="H614"/>
  <c r="J614"/>
  <c r="K614"/>
  <c r="M614"/>
  <c r="N614"/>
  <c r="P614"/>
  <c r="Q614"/>
  <c r="R614"/>
  <c r="S614"/>
  <c r="U614"/>
  <c r="V614"/>
  <c r="W614"/>
  <c r="F620"/>
  <c r="I620"/>
  <c r="L620"/>
  <c r="I621"/>
  <c r="L621"/>
  <c r="F622"/>
  <c r="I622"/>
  <c r="L622"/>
  <c r="I623"/>
  <c r="L623"/>
  <c r="F624"/>
  <c r="I624"/>
  <c r="L624"/>
  <c r="L625"/>
  <c r="I626"/>
  <c r="L626"/>
  <c r="I627"/>
  <c r="F628"/>
  <c r="I628"/>
  <c r="L628"/>
  <c r="F629"/>
  <c r="I629"/>
  <c r="L629"/>
  <c r="C630"/>
  <c r="D630"/>
  <c r="E630"/>
  <c r="G630"/>
  <c r="H630"/>
  <c r="J630"/>
  <c r="K630"/>
  <c r="M630"/>
  <c r="N630"/>
  <c r="O630"/>
  <c r="P630"/>
  <c r="Q630"/>
  <c r="R630"/>
  <c r="S630"/>
  <c r="U630"/>
  <c r="V630"/>
  <c r="W630"/>
  <c r="F639"/>
  <c r="I639"/>
  <c r="L639"/>
  <c r="F640"/>
  <c r="I640"/>
  <c r="M641"/>
  <c r="L641" s="1"/>
  <c r="C645"/>
  <c r="D645"/>
  <c r="E645"/>
  <c r="G645"/>
  <c r="H645"/>
  <c r="J645"/>
  <c r="K645"/>
  <c r="N645"/>
  <c r="O645"/>
  <c r="P645"/>
  <c r="Q645"/>
  <c r="R645"/>
  <c r="S645"/>
  <c r="U645"/>
  <c r="V645"/>
  <c r="W645"/>
  <c r="F655"/>
  <c r="I655"/>
  <c r="L655"/>
  <c r="F656"/>
  <c r="I656"/>
  <c r="L656"/>
  <c r="F657"/>
  <c r="I657"/>
  <c r="F658"/>
  <c r="I658"/>
  <c r="L658"/>
  <c r="F659"/>
  <c r="I659"/>
  <c r="L659"/>
  <c r="C663"/>
  <c r="D663"/>
  <c r="E663"/>
  <c r="G663"/>
  <c r="H663"/>
  <c r="J663"/>
  <c r="K663"/>
  <c r="M663"/>
  <c r="N663"/>
  <c r="O663"/>
  <c r="P663"/>
  <c r="Q663"/>
  <c r="R663"/>
  <c r="S663"/>
  <c r="T663"/>
  <c r="U663"/>
  <c r="V663"/>
  <c r="W663"/>
  <c r="F670"/>
  <c r="I670"/>
  <c r="F672"/>
  <c r="I672"/>
  <c r="L672"/>
  <c r="F673"/>
  <c r="I673"/>
  <c r="C675"/>
  <c r="D675"/>
  <c r="E675"/>
  <c r="G675"/>
  <c r="H675"/>
  <c r="I675" s="1"/>
  <c r="J675"/>
  <c r="K675"/>
  <c r="M675"/>
  <c r="N675"/>
  <c r="O675"/>
  <c r="P675"/>
  <c r="Q675"/>
  <c r="R675"/>
  <c r="S675"/>
  <c r="T675"/>
  <c r="U675"/>
  <c r="V675"/>
  <c r="W675"/>
  <c r="F687"/>
  <c r="I687"/>
  <c r="F688"/>
  <c r="I688"/>
  <c r="C691"/>
  <c r="D691"/>
  <c r="E691"/>
  <c r="G691"/>
  <c r="H691"/>
  <c r="I691" s="1"/>
  <c r="J691"/>
  <c r="K691"/>
  <c r="M691"/>
  <c r="N691"/>
  <c r="O691"/>
  <c r="P691"/>
  <c r="Q691"/>
  <c r="S691"/>
  <c r="U691"/>
  <c r="W691"/>
  <c r="F702"/>
  <c r="I702"/>
  <c r="F704"/>
  <c r="I704"/>
  <c r="F707"/>
  <c r="I707"/>
  <c r="L707"/>
  <c r="F708"/>
  <c r="L708"/>
  <c r="C711"/>
  <c r="D711"/>
  <c r="E711"/>
  <c r="G711"/>
  <c r="H711"/>
  <c r="J711"/>
  <c r="K711"/>
  <c r="M711"/>
  <c r="N711"/>
  <c r="O711"/>
  <c r="P711"/>
  <c r="Q711"/>
  <c r="R711"/>
  <c r="S711"/>
  <c r="T711"/>
  <c r="U711"/>
  <c r="W711"/>
  <c r="F724"/>
  <c r="I724"/>
  <c r="F726"/>
  <c r="I726"/>
  <c r="L726"/>
  <c r="F727"/>
  <c r="I727"/>
  <c r="L727"/>
  <c r="U728"/>
  <c r="U730" s="1"/>
  <c r="C730"/>
  <c r="D730"/>
  <c r="E730"/>
  <c r="G730"/>
  <c r="H730"/>
  <c r="J730"/>
  <c r="K730"/>
  <c r="M730"/>
  <c r="N730"/>
  <c r="O730"/>
  <c r="P730"/>
  <c r="Q730"/>
  <c r="R730"/>
  <c r="S730"/>
  <c r="V730"/>
  <c r="W730"/>
  <c r="V22" i="21" l="1"/>
  <c r="D23" i="28" s="1"/>
  <c r="V85" i="20"/>
  <c r="D22" i="28" s="1"/>
  <c r="T26" i="13"/>
  <c r="L12" i="4"/>
  <c r="F84" i="1"/>
  <c r="L44"/>
  <c r="I44"/>
  <c r="F730"/>
  <c r="I711"/>
  <c r="X675"/>
  <c r="I402"/>
  <c r="I369"/>
  <c r="L350"/>
  <c r="I324"/>
  <c r="L140"/>
  <c r="L113"/>
  <c r="I103"/>
  <c r="F26" i="3"/>
  <c r="T44" i="7"/>
  <c r="C9" i="28" s="1"/>
  <c r="T25" i="16"/>
  <c r="C18" i="28" s="1"/>
  <c r="U28" i="3"/>
  <c r="D5" i="28" s="1"/>
  <c r="F4"/>
  <c r="G28" i="2"/>
  <c r="C4" i="28" s="1"/>
  <c r="T68" i="22"/>
  <c r="C24" i="28" s="1"/>
  <c r="L675" i="1"/>
  <c r="T41" i="6"/>
  <c r="C8" i="28" s="1"/>
  <c r="I730" i="1"/>
  <c r="L711"/>
  <c r="L149"/>
  <c r="L13" i="3"/>
  <c r="L26"/>
  <c r="T27" i="17"/>
  <c r="C19" i="28" s="1"/>
  <c r="F9"/>
  <c r="F12"/>
  <c r="L250" i="1"/>
  <c r="I492"/>
  <c r="F437"/>
  <c r="F402"/>
  <c r="F324"/>
  <c r="I113"/>
  <c r="L24" i="13"/>
  <c r="I28" i="2"/>
  <c r="D4" i="28" s="1"/>
  <c r="F23"/>
  <c r="L16" i="15"/>
  <c r="I250" i="1"/>
  <c r="F16" i="15"/>
  <c r="L24" i="17"/>
  <c r="F18" i="28"/>
  <c r="T85" i="20"/>
  <c r="C22" i="28" s="1"/>
  <c r="V68" i="22"/>
  <c r="D24" i="28" s="1"/>
  <c r="L15" i="24"/>
  <c r="T32" i="10"/>
  <c r="C12" i="28" s="1"/>
  <c r="I24" i="17"/>
  <c r="W26" i="13"/>
  <c r="E15" i="28" s="1"/>
  <c r="H15" s="1"/>
  <c r="W32" i="10"/>
  <c r="E12" i="28" s="1"/>
  <c r="H12" s="1"/>
  <c r="W41" i="6"/>
  <c r="E8" i="28" s="1"/>
  <c r="H8" s="1"/>
  <c r="V28" i="3"/>
  <c r="E5" i="28" s="1"/>
  <c r="H5" s="1"/>
  <c r="I303" i="1"/>
  <c r="I452"/>
  <c r="F711"/>
  <c r="F675"/>
  <c r="I663"/>
  <c r="F555"/>
  <c r="F113"/>
  <c r="L13" i="27"/>
  <c r="L291" i="1"/>
  <c r="I564"/>
  <c r="I412"/>
  <c r="I383"/>
  <c r="I158"/>
  <c r="L57"/>
  <c r="E9" i="28"/>
  <c r="H9" s="1"/>
  <c r="H23"/>
  <c r="L11" i="11"/>
  <c r="F20" i="21"/>
  <c r="L40" i="22"/>
  <c r="W25" i="16"/>
  <c r="E18" i="28" s="1"/>
  <c r="H18" s="1"/>
  <c r="I645" i="1"/>
  <c r="F412"/>
  <c r="F383"/>
  <c r="I57"/>
  <c r="F11" i="5"/>
  <c r="F15" i="17"/>
  <c r="L18" i="18"/>
  <c r="W85" i="20"/>
  <c r="L383" i="1"/>
  <c r="I350"/>
  <c r="F350"/>
  <c r="L324"/>
  <c r="F303"/>
  <c r="I269"/>
  <c r="L236"/>
  <c r="L183"/>
  <c r="F183"/>
  <c r="F149"/>
  <c r="F140"/>
  <c r="L84"/>
  <c r="I84"/>
  <c r="I71"/>
  <c r="L25"/>
  <c r="I25"/>
  <c r="I13"/>
  <c r="F13" i="3"/>
  <c r="I26"/>
  <c r="L11" i="5"/>
  <c r="I10" i="6"/>
  <c r="F13" i="7"/>
  <c r="L13"/>
  <c r="F14" i="8"/>
  <c r="L14"/>
  <c r="I11" i="9"/>
  <c r="L10" i="10"/>
  <c r="F22"/>
  <c r="I22"/>
  <c r="L22"/>
  <c r="F12" i="12"/>
  <c r="I12"/>
  <c r="L12"/>
  <c r="F24" i="13"/>
  <c r="I16" i="15"/>
  <c r="I9" i="16"/>
  <c r="I33" i="20"/>
  <c r="I11" i="21"/>
  <c r="L14" i="23"/>
  <c r="I12" i="25"/>
  <c r="F16" i="26"/>
  <c r="I16"/>
  <c r="L16"/>
  <c r="V41" i="6"/>
  <c r="D8" i="28" s="1"/>
  <c r="V44" i="7"/>
  <c r="D9" i="28" s="1"/>
  <c r="V32" i="10"/>
  <c r="D12" i="28" s="1"/>
  <c r="L730" i="1"/>
  <c r="L630"/>
  <c r="I630"/>
  <c r="F630"/>
  <c r="L592"/>
  <c r="I592"/>
  <c r="L555"/>
  <c r="I555"/>
  <c r="L492"/>
  <c r="I437"/>
  <c r="L412"/>
  <c r="L33" i="20"/>
  <c r="F15" i="24"/>
  <c r="L27"/>
  <c r="I22" i="22"/>
  <c r="I40"/>
  <c r="L22"/>
  <c r="F22"/>
  <c r="I11" i="19"/>
  <c r="F11"/>
  <c r="X476" i="1"/>
  <c r="L303"/>
  <c r="I291"/>
  <c r="F291"/>
  <c r="L269"/>
  <c r="F269"/>
  <c r="F250"/>
  <c r="L158"/>
  <c r="F691"/>
  <c r="L663"/>
  <c r="F663"/>
  <c r="M645"/>
  <c r="L645" s="1"/>
  <c r="F645"/>
  <c r="X593"/>
  <c r="L614"/>
  <c r="I614"/>
  <c r="F614"/>
  <c r="F564"/>
  <c r="F492"/>
  <c r="F452"/>
  <c r="L437"/>
  <c r="I236"/>
  <c r="F236"/>
  <c r="I229"/>
  <c r="F229"/>
  <c r="L217"/>
  <c r="I198"/>
  <c r="I183"/>
  <c r="L165"/>
  <c r="X147"/>
  <c r="I149"/>
  <c r="I140"/>
  <c r="L103"/>
  <c r="F103"/>
  <c r="L71"/>
  <c r="F71"/>
  <c r="F57"/>
  <c r="F44"/>
  <c r="F25"/>
  <c r="L13"/>
  <c r="F13"/>
  <c r="I13" i="3"/>
  <c r="F12" i="4"/>
  <c r="I12"/>
  <c r="I11" i="5"/>
  <c r="F10" i="6"/>
  <c r="L10"/>
  <c r="F20"/>
  <c r="L20"/>
  <c r="I20"/>
  <c r="I13" i="7"/>
  <c r="L22"/>
  <c r="L41"/>
  <c r="F11" i="9"/>
  <c r="F30" i="10"/>
  <c r="I30"/>
  <c r="L30"/>
  <c r="F11" i="11"/>
  <c r="I11"/>
  <c r="F12" i="13"/>
  <c r="I12"/>
  <c r="L12"/>
  <c r="I24"/>
  <c r="F15" i="14"/>
  <c r="I15"/>
  <c r="L15"/>
  <c r="F23" i="16"/>
  <c r="I23"/>
  <c r="L23"/>
  <c r="I15" i="17"/>
  <c r="F24"/>
  <c r="F18" i="18"/>
  <c r="I18"/>
  <c r="L11" i="19"/>
  <c r="F33" i="20"/>
  <c r="F11" i="21"/>
  <c r="L11"/>
  <c r="I20"/>
  <c r="F40" i="22"/>
  <c r="F66"/>
  <c r="I66"/>
  <c r="L66"/>
  <c r="I14" i="23"/>
  <c r="I15" i="24"/>
  <c r="F27"/>
  <c r="I27"/>
  <c r="F12" i="25"/>
  <c r="F13" i="27"/>
  <c r="I13"/>
  <c r="I14" i="8"/>
  <c r="F22" i="7"/>
  <c r="I34"/>
  <c r="I22"/>
  <c r="F34"/>
  <c r="L34"/>
  <c r="L10" i="23"/>
  <c r="X13" i="1"/>
  <c r="C30" i="28" l="1"/>
  <c r="C35" s="1"/>
  <c r="F21"/>
  <c r="F22"/>
  <c r="D30"/>
  <c r="E22"/>
  <c r="F30" l="1"/>
  <c r="E30"/>
  <c r="E35" s="1"/>
  <c r="H22"/>
  <c r="H30" s="1"/>
</calcChain>
</file>

<file path=xl/sharedStrings.xml><?xml version="1.0" encoding="utf-8"?>
<sst xmlns="http://schemas.openxmlformats.org/spreadsheetml/2006/main" count="3356" uniqueCount="203">
  <si>
    <t>එකතුව</t>
  </si>
  <si>
    <t>පර්යේෂණ හා සංවර්ධන</t>
  </si>
  <si>
    <t>මෘදුකාංග සංවර්ධනය</t>
  </si>
  <si>
    <t xml:space="preserve">යන්ත්‍ර හා යන්ත්‍රෝපකරණ   </t>
  </si>
  <si>
    <t>ලී බඩු හා කාර්යාල උපකරණ</t>
  </si>
  <si>
    <t>ගොඩනැඟිලි හා ඉදිකිරීම්</t>
  </si>
  <si>
    <t>වර්ෂය සදහා ඉල්ලීම</t>
  </si>
  <si>
    <t>මාර්තු දක්වා වියදම</t>
  </si>
  <si>
    <t>ඇස්තමේන්තුව</t>
  </si>
  <si>
    <t>සත්‍ය වියදම</t>
  </si>
  <si>
    <t xml:space="preserve"> සත්‍ය වියදම</t>
  </si>
  <si>
    <t>සංශෝධිත ඇස්තමේන්තුව</t>
  </si>
  <si>
    <t>වියදමේ ප්‍රතිශතය</t>
  </si>
  <si>
    <t>සමාලෝචනයෙන් පසු නැවත සංශෝධනය</t>
  </si>
  <si>
    <t>වෙන් කල හැකිඅවම ප්‍රතිපාදනය</t>
  </si>
  <si>
    <t>වැය විෂය</t>
  </si>
  <si>
    <t>ව්‍යාපෘති අංකය : 03-2 සාමාන්‍ය පරිපාලනය හා ආයතනික සේවා</t>
  </si>
  <si>
    <t>ශීර්ෂය : 322</t>
  </si>
  <si>
    <t>සැ.යු .  2018 වර්ෂයේ ඉදිරි මාස කිහිපය තුල ඉතිරි ප්‍රතිපාදන වලින් අවශ්‍යතා සම්පූර්ණ කර ගැනීමෙන් පසු 2019 වර්ෂයට  ඒ අනුව අවශ්‍ය වන නව ප්‍රතිපාදන ප්‍රමාණය ගණනය කරගෙන  පැමිණෙන්න.</t>
  </si>
  <si>
    <t>පරීක්ෂා කලේ : .......................</t>
  </si>
  <si>
    <t>සකස් කලේ : ......................</t>
  </si>
  <si>
    <t xml:space="preserve">කාර්ය මණ්ඩල පුහුණු කිරීම්    </t>
  </si>
  <si>
    <t>2401-0</t>
  </si>
  <si>
    <t>වෙනත්</t>
  </si>
  <si>
    <t>යටිතල පහසුකම්</t>
  </si>
  <si>
    <t xml:space="preserve">වාහන </t>
  </si>
  <si>
    <t>යන්ත්‍ර හා යන්ත්‍රෝපකරණ</t>
  </si>
  <si>
    <t xml:space="preserve">ශීර්ෂය : 324 </t>
  </si>
  <si>
    <t xml:space="preserve">පළාත් ආදායම් දෙපාර්තමේන්තුව                                                                                </t>
  </si>
  <si>
    <t>කාර්ය මණ්ඩල පුහුණු කිරීම</t>
  </si>
  <si>
    <t>ව්‍යාපෘති අංකය : 03-2 පළාත් විගණනය</t>
  </si>
  <si>
    <t>ශීර්ෂය : 323</t>
  </si>
  <si>
    <t xml:space="preserve">පළාත් අභ්‍යන්තර විගණන දෙපාර්තමේන්තුව                                                            </t>
  </si>
  <si>
    <t xml:space="preserve">ගොඩනැඟිලි හා ඉදිකිරීම් </t>
  </si>
  <si>
    <t>ව්‍යාපෘති අංකය : 03-3 ගොඩනැගිලි</t>
  </si>
  <si>
    <t>ප්‍රසම්පාදන පෙර සුදානම් වීම</t>
  </si>
  <si>
    <t xml:space="preserve">නියෝජ්‍ය ප්‍රධාන ලේකම් (ඉංජිනේරු සේවා)                                                             </t>
  </si>
  <si>
    <t>ශීර්ෂය : 321</t>
  </si>
  <si>
    <t xml:space="preserve">නියෝජ්‍ය ප්‍රධාන ලේකම් (සැලසුම්)                                                                          </t>
  </si>
  <si>
    <t xml:space="preserve">ඉඩම් හා ඉඩම් වැඩි දියුණු කිරීම </t>
  </si>
  <si>
    <t>2104</t>
  </si>
  <si>
    <t>මන්ත්‍රී නේවාසිකාගාර ඉදිකිරීම්</t>
  </si>
  <si>
    <t>2102-1</t>
  </si>
  <si>
    <t>2102-0</t>
  </si>
  <si>
    <t>පළාත් සංවර්ධන සැලැස්ම</t>
  </si>
  <si>
    <t>2004-1</t>
  </si>
  <si>
    <t>ව්‍යාපෘති අංකය : 03-5 ප්‍රාදේශීය පරිපාලනය</t>
  </si>
  <si>
    <t>ශීර්ෂය : 320</t>
  </si>
  <si>
    <t>2401-3</t>
  </si>
  <si>
    <t>ඵලදායීතා ප්‍රවර්ධන කටයුතු</t>
  </si>
  <si>
    <t>2401-2</t>
  </si>
  <si>
    <t>ධාරිතා සංවර්ධනය</t>
  </si>
  <si>
    <t>2401-1</t>
  </si>
  <si>
    <t>ව්‍යාපෘති අංකය : 03-3 පිරිස් හා පුහුණු</t>
  </si>
  <si>
    <t>වාහන කල්බදු ණය ගෙවීම</t>
  </si>
  <si>
    <t>ගොඩනැඟිලි හා ඉදිකිරීම්(නිල නිවාස)</t>
  </si>
  <si>
    <t>2104-3</t>
  </si>
  <si>
    <t>2104-2</t>
  </si>
  <si>
    <t>ගොඩනැඟිලි හා ඉදිකිරීම්(නිල නිවස)</t>
  </si>
  <si>
    <t>2104-1</t>
  </si>
  <si>
    <t>ගොඩනැඟිලි හා ඉදිකිරිම්(නව කාර්යාලය ඉදිකිරීම්)</t>
  </si>
  <si>
    <t>2104-0</t>
  </si>
  <si>
    <t>වෙනත් ප්‍රාග්ධන වත්කම්</t>
  </si>
  <si>
    <t>ප්‍රධාන ලේකම් කාර්යාලය</t>
  </si>
  <si>
    <t>ව්‍යාපෘති අංකය : 95-3 පරිවාස හා ළමා රක්ෂක සේවා</t>
  </si>
  <si>
    <t>ශීර්ෂය : 319</t>
  </si>
  <si>
    <t>ව්‍යාපෘති අංකය : 95-2 සාමාන්‍ය පරිපාලනය හා ආයතනික සේවා</t>
  </si>
  <si>
    <t xml:space="preserve">සමාජ සුභසාධන, පරිවාස හා ළමාරක්ෂක සේවා දෙපාර්තමේන්තුව                           </t>
  </si>
  <si>
    <t>අගෝස්තු දක්වා වියදම</t>
  </si>
  <si>
    <t>ව්‍යාපෘති අංකය : 93-2 සංස්කෘතික කටයුතු</t>
  </si>
  <si>
    <t>ව්‍යාපෘති අංකය : 90-2 ක්‍රීඩා</t>
  </si>
  <si>
    <t>ව්‍යාපෘති අංකය : 61-2 නිවාස</t>
  </si>
  <si>
    <t>ව්‍යාපෘති අංකය : 03-3ග්‍රාම සංවර්ධන</t>
  </si>
  <si>
    <t>ශීර්ෂය : 318</t>
  </si>
  <si>
    <t>ව්‍යාපෘති අංකය : 03-2 සාමාන්‍ය පරිපාලනය හා ආයතනික සේවා අමාත්‍යංශ කාර්යාල</t>
  </si>
  <si>
    <t>ව්‍යාපෘති අංකය : 03-1 සාමාන්‍ය පරිපාලනය හා ආයතනික සේවා</t>
  </si>
  <si>
    <t>ක්‍රීඩා අමාත්‍යාංශය</t>
  </si>
  <si>
    <t>ශීර්ෂය : 317</t>
  </si>
  <si>
    <t xml:space="preserve">සමුපකාර සංවර්ධන දෙපාර්තමේන්තුව                                                                       </t>
  </si>
  <si>
    <t>ප්‍රදාන</t>
  </si>
  <si>
    <t>ව්‍යාපෘති අංකය : 43-2 වාරි මාර්ග</t>
  </si>
  <si>
    <t>ශීර්ෂය : 316</t>
  </si>
  <si>
    <t xml:space="preserve">වාරිමාර්ග දෙපාර්තමේන්තුව                                                                                    </t>
  </si>
  <si>
    <t>ව්‍යාපෘති අංකය : 44-2 කෘෂිකර්ම සංවර්ධනය හා ව්‍යාප්ති සේවා</t>
  </si>
  <si>
    <t>ශීර්ෂය : 315</t>
  </si>
  <si>
    <t>ව්‍යාපෘති අංකය : 03-2 පළාත් සභා පරිපාලනය</t>
  </si>
  <si>
    <t xml:space="preserve">කෘෂිකර්ම දෙපාර්තමේන්තුව                                                                                      </t>
  </si>
  <si>
    <t>කාර්ය මණ්ඩල පුහුණු</t>
  </si>
  <si>
    <t>ව්‍යාපෘති අංකය : 03-2 සාමාන්‍ය පරිපාලනය හා ආයතනික සේවා අමාත්‍යවරුනගේ කාර්යාලය</t>
  </si>
  <si>
    <t>ශීර්ෂය : 314</t>
  </si>
  <si>
    <t>ව්‍යාපෘති අංකය : 03-1 සාමාන්‍ය පරිපාලනය හා ආයතනික සේවා අමාත්‍යවරුනගේ කාර්යාලය</t>
  </si>
  <si>
    <t>කෘෂිකර්ම අමාත්‍යාංශය</t>
  </si>
  <si>
    <t>ව්‍යාපෘති අංකය : 51-2 සාමාන්‍ය පරිපාලනය හා ආයතනික සේවා</t>
  </si>
  <si>
    <t>ශීර්ෂය : 313</t>
  </si>
  <si>
    <t xml:space="preserve">කර්මාන්ත සංවර්ධන දෙපාර්තමේන්තුව                                                                   </t>
  </si>
  <si>
    <t xml:space="preserve">ව්‍යාපෘති අංකය : 03-2 සාමාන්‍ය පරිපාලනය හා ආයතනික සේවා </t>
  </si>
  <si>
    <t>ශීර්ෂය : 312</t>
  </si>
  <si>
    <t xml:space="preserve">සත්ත්ව නිෂ්පාදන හා සෞඛ්‍ය දෙපාර්තමේන්තුව                                                         </t>
  </si>
  <si>
    <t>ශීර්ෂය : 311</t>
  </si>
  <si>
    <t>ව්‍යාපෘති අංකය : 03-1 සාමාන්‍ය පරිපාලනය හා ආයතනික සේවා අමාත්‍යවරුන්ගේ කාර්යාල</t>
  </si>
  <si>
    <t>ධීවර අමාත්‍යාංශය</t>
  </si>
  <si>
    <t>ශීර්ෂය : 310</t>
  </si>
  <si>
    <t xml:space="preserve">අධ්‍යාපන  දෙපාර්තමේන්තුව                                                                                  </t>
  </si>
  <si>
    <t>ශීර්ෂය : 309</t>
  </si>
  <si>
    <t xml:space="preserve">ඉඩම් කොමසාරිස් දෙපාර්තමේන්තුව                                                                           </t>
  </si>
  <si>
    <t>ව්‍යාපෘති අංකය : 50-3 මාර්ග සංවර්ධනය</t>
  </si>
  <si>
    <t>ශීර්ෂය : 308</t>
  </si>
  <si>
    <t>ව්‍යාපෘති අංකය : 03-1 සාමාන්‍ය පරිපාලනය හා ආයතනික සේවා අමාත්‍යවරයාගේකාර්යාල</t>
  </si>
  <si>
    <t>අධ්‍යාපන අමාත්‍යාංශය</t>
  </si>
  <si>
    <t>ශීර්ෂය : 307</t>
  </si>
  <si>
    <t xml:space="preserve">ආයුර්වේද   දෙපාර්තමේන්තුව                                                                                  </t>
  </si>
  <si>
    <t>ශීර්ෂය : 306</t>
  </si>
  <si>
    <t xml:space="preserve">පළාත් පාලන දෙපාර්තමේන්තුව                                                                            </t>
  </si>
  <si>
    <t>ව්‍යාපෘති අංකය : 72-3 තොරතුරු කළමනාකරණය හා සෞඛ්‍ය අධ්‍යාපනය</t>
  </si>
  <si>
    <t>ශීර්ෂය : 305</t>
  </si>
  <si>
    <t xml:space="preserve">ව්‍යාපෘති අංකය : 72-2 ප්‍රජා සෞඛ්‍ය සේවා </t>
  </si>
  <si>
    <t>ව්‍යාපෘති අංකය : 71-2 රෝගීන් රැකබලා ගැනීමේ සේවා</t>
  </si>
  <si>
    <t>ව්‍යාපෘති අංකය : 03-2 සාමාන්‍ය පරිපාලනය හා ආයතනික සේවා අමාත්‍යවරුන්ගේ කාර්යාල</t>
  </si>
  <si>
    <t xml:space="preserve">සෞඛ්‍ය සේවා දෙපාර්තමේන්තුව                                                                            </t>
  </si>
  <si>
    <t>ව්‍යාපෘති අංකය : 03-3 සාමාන්‍ය පරිපාලනය හා ආයතනික සේවා - දක්ෂිණපාය ගොඩනැගිල්ල</t>
  </si>
  <si>
    <t>ශීර්ෂය : 304</t>
  </si>
  <si>
    <t>ව්‍යාපෘති අංකය : 03-1 සාමාන්‍ය පරිපාලනය හා ආයතනික සේවා අමාත්‍යවරයාගේ කාර්යාල</t>
  </si>
  <si>
    <t>ප්‍රධාන අමාත්‍යාංශය</t>
  </si>
  <si>
    <t>ශීර්ෂය : 303</t>
  </si>
  <si>
    <t xml:space="preserve">සමුපකාර සේවක කොමිෂන් සභාව                                                                                  </t>
  </si>
  <si>
    <t xml:space="preserve">ව්‍යාපෘති අංකය : 03-2  සාමාන්‍ය පරිපාලනය හා ආයතනික සේවා </t>
  </si>
  <si>
    <t>ශීර්ෂය : 302</t>
  </si>
  <si>
    <t xml:space="preserve">පළාත් රාජ්‍ය සේවා කොමිෂන් සභාව                                                                       </t>
  </si>
  <si>
    <t>ව්‍යාපෘති අංකය : 03-2 සාමාන්‍ය  පරිපාලනය හා ආයතනික සේවා - කාර්යාලය</t>
  </si>
  <si>
    <t>ශීර්ෂය : 301</t>
  </si>
  <si>
    <t>ව්‍යාපෘති අංකය : 03-1 සාමාන්‍ය  පරිපාලනය හා ආයතනික සේවා - සභාව</t>
  </si>
  <si>
    <t>සභා ලේකම් කාර්යාලය</t>
  </si>
  <si>
    <t>ව්‍යාපෘති අංකය : 03-2 ආණ්ඩුකාර ලේකම් කාර්යාලය</t>
  </si>
  <si>
    <t>ශීර්ෂය : 300</t>
  </si>
  <si>
    <t>වාහන</t>
  </si>
  <si>
    <t>අසම්භාව්‍ය බැරකම්</t>
  </si>
  <si>
    <t>ව්‍යාපෘති අංකය : 03-1 ආණ්ඩුකාරවරයා හා පෞද්ගලික කාර්ය මණ්ඩලය</t>
  </si>
  <si>
    <t>ආණ්ඩුකාර ලේකම් කාර්යාලය</t>
  </si>
  <si>
    <t>ප්‍රාග්ධන වියදම් ඇස්තමේන්තු -2022</t>
  </si>
  <si>
    <t>පරීක්ෂා කලේ : ............................</t>
  </si>
  <si>
    <t>ශීර්ෂය : 325</t>
  </si>
  <si>
    <t>මෝටර් රථ ප්‍රවාහන දෙපාර්තමේන්තුව</t>
  </si>
  <si>
    <t>ඉඩම් හා ඉඩම් වැඩි දියුණු කිරීම</t>
  </si>
  <si>
    <t>ප්‍රසම්පාදනයට පෙර සුදානම් වීම</t>
  </si>
  <si>
    <t>ව්‍යාපෘති අංකය : 47-3 මගී ප්‍රවාහන සේවා</t>
  </si>
  <si>
    <t>2001</t>
  </si>
  <si>
    <t>ද.ප.මාර්ග සංවර්ධන අධිකාරිය</t>
  </si>
  <si>
    <t>පළාත් මාර්ග පුනරුත්ථාපනය</t>
  </si>
  <si>
    <t>ව්‍යාපෘති අංකය : 3-2 සාමාන්‍ය පරිපාලනය හා ආයතනික සේවා</t>
  </si>
  <si>
    <t>කාර්ය මණ්ඩල පුහුණු කිරීම්</t>
  </si>
  <si>
    <t>ව්‍යාපෘති අංකය : 03-3 ග්‍රාම සංවර්ධන</t>
  </si>
  <si>
    <t>;</t>
  </si>
  <si>
    <t xml:space="preserve">පළාත් රාජ්‍ය සේවා කොමිෂන් සභාව </t>
  </si>
  <si>
    <t xml:space="preserve">සමුපකාර සේවක කොමිෂන් සභාව       </t>
  </si>
  <si>
    <t xml:space="preserve">සෞඛ්‍ය සේවා දෙපාර්තමේන්තුව      </t>
  </si>
  <si>
    <t xml:space="preserve">පළාත් පාලන දෙපාර්තමේන්තුව    </t>
  </si>
  <si>
    <t xml:space="preserve">ආයුර්වේද   දෙපාර්තමේන්තුව              </t>
  </si>
  <si>
    <t xml:space="preserve">ඉඩම් කොමසාරිස් දෙපාර්තමේන්තුව   </t>
  </si>
  <si>
    <t xml:space="preserve">අධ්‍යාපන  දෙපාර්තමේන්තුව </t>
  </si>
  <si>
    <t xml:space="preserve">සත්ත්ව නිෂ්පාදන හා සෞඛ්‍ය දෙපාර්තමේන්තුව </t>
  </si>
  <si>
    <t xml:space="preserve">කර්මාන්ත සංවර්ධන දෙපාර්තමේන්තුව    </t>
  </si>
  <si>
    <t xml:space="preserve">කෘෂිකර්ම දෙපාර්තමේන්තුව </t>
  </si>
  <si>
    <t xml:space="preserve">වාරිමාර්ග දෙපාර්තමේන්තුව   </t>
  </si>
  <si>
    <t xml:space="preserve">සමුපකාර සංවර්ධන දෙපාර්තමේන්තුව </t>
  </si>
  <si>
    <t xml:space="preserve">සමාජ සුභසාධන, පරිවාස හා ළමාරක්ෂක සේවා දෙපාර්තමේන්තුව   </t>
  </si>
  <si>
    <t xml:space="preserve">නියෝජ්‍ය ප්‍රධාන ලේකම් (සැලසුම්)        </t>
  </si>
  <si>
    <t xml:space="preserve">නියෝජ්‍ය ප්‍රධාන ලේකම් (ඉංජිනේරු සේවා)         </t>
  </si>
  <si>
    <t xml:space="preserve">පළාත් අභ්‍යන්තර විගණන දෙපාර්තමේන්තුව    </t>
  </si>
  <si>
    <t xml:space="preserve">පළාත් ආදායම් දෙපාර්තමේන්තුව   </t>
  </si>
  <si>
    <t>2022 වර්ෂය සදහා ඉල්ලීම</t>
  </si>
  <si>
    <t>ශීර්ෂය</t>
  </si>
  <si>
    <t>ශීර්ෂයේ නම</t>
  </si>
  <si>
    <t xml:space="preserve"> </t>
  </si>
  <si>
    <t>පිටු අංකය</t>
  </si>
  <si>
    <t>05 , 16</t>
  </si>
  <si>
    <t xml:space="preserve"> ශීර්ෂයේ මුළු එකතුව</t>
  </si>
  <si>
    <t>2021 ඇස්තමේන්තුව</t>
  </si>
  <si>
    <t>ද.ප.මාර්ගස්ථ මගී ප්‍රවාහන අධිකාරිය</t>
  </si>
  <si>
    <t>ඩී. එස්. රණසිංහ</t>
  </si>
  <si>
    <t>අයවැය අධ්‍යක්ෂ</t>
  </si>
  <si>
    <t xml:space="preserve">අයවැය දෙපාර්තමේන්තුව  </t>
  </si>
  <si>
    <t>ශීර්ෂ අනුව අනෙකුත් ප්‍රාග්ධන වියදම් ඇස්තමේන්තු සාරාංශය</t>
  </si>
  <si>
    <t>2004-3</t>
  </si>
  <si>
    <t>අවිච්ඡේද වැඩ</t>
  </si>
  <si>
    <t>පසුබට කලාප සංවර්ධන ව්‍යාපෘතිය</t>
  </si>
  <si>
    <t>විශේෂ ව්‍යාපෘති</t>
  </si>
  <si>
    <t>ප්‍රාදේශීය තුලිත සංවර්ධන ව්‍යාපෘති</t>
  </si>
  <si>
    <t>වත්කම් කළමනාකරණය</t>
  </si>
  <si>
    <t>අසම්භාව්‍ය ව්‍යාපෘති</t>
  </si>
  <si>
    <t>විශේෂ වැඩසටහන (ජනාධිපති ලේකම් කාර්යාලය හා සමගාමීව)</t>
  </si>
  <si>
    <t>ජාතික වැඩසටහන් සඳහා සහාය දැක්වීම</t>
  </si>
  <si>
    <t>2005-1</t>
  </si>
  <si>
    <t>2005-2</t>
  </si>
  <si>
    <t>2005-5</t>
  </si>
  <si>
    <t>2005-6</t>
  </si>
  <si>
    <t>2005-7</t>
  </si>
  <si>
    <t>2005-8</t>
  </si>
  <si>
    <t>2005-9</t>
  </si>
  <si>
    <t>මාර්තු 31  දක්වා වියදම</t>
  </si>
  <si>
    <t>2023 වර්ෂය සදහා ඉල්ලීම</t>
  </si>
  <si>
    <t>සකස් කලේ : ...........................</t>
  </si>
  <si>
    <t>2022 ඇස්තමේන්තුව</t>
  </si>
  <si>
    <t>ප්‍රාග්ධන ඇස්තමේන්තු -2023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</si>
</sst>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0_);\-#,##0.00"/>
    <numFmt numFmtId="167" formatCode="#,##0_);\-#,##0"/>
    <numFmt numFmtId="168" formatCode="_(* #,##0_);_(* \(#,##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Iskoola Pota"/>
      <family val="2"/>
    </font>
    <font>
      <b/>
      <sz val="12"/>
      <name val="Iskoola Pota"/>
      <family val="2"/>
    </font>
    <font>
      <sz val="10"/>
      <name val="Iskoola Pota"/>
      <family val="2"/>
    </font>
    <font>
      <sz val="8.9"/>
      <color indexed="8"/>
      <name val="Tahoma"/>
      <family val="2"/>
    </font>
    <font>
      <sz val="11"/>
      <color theme="1"/>
      <name val="Iskoola Pota"/>
      <family val="2"/>
    </font>
    <font>
      <sz val="10"/>
      <color theme="1"/>
      <name val="Iskoola Pota"/>
      <family val="2"/>
    </font>
    <font>
      <b/>
      <sz val="11"/>
      <name val="Iskoola Pota"/>
      <family val="2"/>
    </font>
    <font>
      <b/>
      <sz val="11"/>
      <color theme="1"/>
      <name val="Iskoola Pota"/>
      <family val="2"/>
    </font>
    <font>
      <sz val="12"/>
      <color theme="1"/>
      <name val="Iskoola Pota"/>
      <family val="2"/>
    </font>
    <font>
      <b/>
      <sz val="12"/>
      <color theme="1"/>
      <name val="Iskoola Pota"/>
      <family val="2"/>
    </font>
    <font>
      <b/>
      <sz val="14"/>
      <name val="Iskoola Pota"/>
      <family val="2"/>
    </font>
    <font>
      <b/>
      <sz val="12"/>
      <color theme="1"/>
      <name val="Calibri"/>
      <family val="2"/>
      <scheme val="minor"/>
    </font>
    <font>
      <sz val="9.9499999999999993"/>
      <color indexed="8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Iskoola Pota"/>
      <family val="2"/>
    </font>
    <font>
      <sz val="14"/>
      <name val="Iskoola Pota"/>
      <family val="2"/>
    </font>
    <font>
      <b/>
      <sz val="14"/>
      <color theme="1"/>
      <name val="Iskoola Pota"/>
      <family val="2"/>
    </font>
    <font>
      <sz val="8.9"/>
      <color indexed="8"/>
      <name val="Iskoola Pota"/>
      <family val="2"/>
    </font>
    <font>
      <sz val="12"/>
      <name val="Iskoola Pota"/>
      <family val="2"/>
    </font>
    <font>
      <sz val="11"/>
      <color theme="0"/>
      <name val="Iskoola Pota"/>
      <family val="2"/>
    </font>
    <font>
      <b/>
      <sz val="14"/>
      <color theme="0"/>
      <name val="Iskoola Pota"/>
      <family val="2"/>
    </font>
    <font>
      <b/>
      <sz val="16"/>
      <name val="Iskoola Pota"/>
      <family val="2"/>
    </font>
    <font>
      <sz val="11"/>
      <color indexed="8"/>
      <name val="Tahoma"/>
      <family val="2"/>
    </font>
    <font>
      <sz val="8.9"/>
      <color indexed="8"/>
      <name val="Tahoma"/>
      <family val="2"/>
    </font>
    <font>
      <sz val="11"/>
      <color indexed="8"/>
      <name val="Iskoola Pota"/>
      <family val="2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8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165" fontId="3" fillId="0" borderId="0" xfId="1" applyNumberFormat="1" applyFont="1" applyFill="1"/>
    <xf numFmtId="165" fontId="4" fillId="0" borderId="1" xfId="1" applyNumberFormat="1" applyFont="1" applyFill="1" applyBorder="1"/>
    <xf numFmtId="165" fontId="5" fillId="0" borderId="2" xfId="1" applyNumberFormat="1" applyFont="1" applyFill="1" applyBorder="1"/>
    <xf numFmtId="165" fontId="5" fillId="0" borderId="1" xfId="1" applyNumberFormat="1" applyFont="1" applyFill="1" applyBorder="1"/>
    <xf numFmtId="0" fontId="4" fillId="0" borderId="1" xfId="0" applyFont="1" applyFill="1" applyBorder="1"/>
    <xf numFmtId="166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3" fillId="0" borderId="2" xfId="0" applyFont="1" applyFill="1" applyBorder="1"/>
    <xf numFmtId="165" fontId="5" fillId="0" borderId="3" xfId="1" applyNumberFormat="1" applyFont="1" applyFill="1" applyBorder="1"/>
    <xf numFmtId="0" fontId="3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 applyProtection="1"/>
    <xf numFmtId="0" fontId="5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/>
    <xf numFmtId="165" fontId="8" fillId="0" borderId="3" xfId="1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7" fillId="0" borderId="5" xfId="0" applyFont="1" applyFill="1" applyBorder="1"/>
    <xf numFmtId="165" fontId="8" fillId="0" borderId="2" xfId="1" applyNumberFormat="1" applyFont="1" applyFill="1" applyBorder="1"/>
    <xf numFmtId="0" fontId="0" fillId="0" borderId="4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/>
    <xf numFmtId="0" fontId="10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165" fontId="7" fillId="0" borderId="0" xfId="1" applyNumberFormat="1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0" fillId="0" borderId="0" xfId="0" applyFon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5" fontId="7" fillId="0" borderId="0" xfId="1" applyNumberFormat="1" applyFont="1" applyFill="1" applyBorder="1"/>
    <xf numFmtId="165" fontId="10" fillId="0" borderId="0" xfId="1" applyNumberFormat="1" applyFont="1" applyFill="1" applyBorder="1"/>
    <xf numFmtId="165" fontId="2" fillId="0" borderId="0" xfId="1" applyNumberFormat="1" applyFont="1" applyFill="1" applyBorder="1"/>
    <xf numFmtId="0" fontId="0" fillId="0" borderId="0" xfId="0" applyFill="1" applyAlignment="1">
      <alignment horizontal="left"/>
    </xf>
    <xf numFmtId="165" fontId="12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Border="1"/>
    <xf numFmtId="0" fontId="12" fillId="0" borderId="0" xfId="0" applyFont="1" applyFill="1" applyBorder="1"/>
    <xf numFmtId="165" fontId="4" fillId="0" borderId="0" xfId="1" applyNumberFormat="1" applyFont="1" applyFill="1" applyBorder="1"/>
    <xf numFmtId="165" fontId="5" fillId="0" borderId="0" xfId="1" applyNumberFormat="1" applyFont="1" applyFill="1" applyBorder="1"/>
    <xf numFmtId="0" fontId="4" fillId="0" borderId="0" xfId="0" applyFont="1" applyFill="1" applyBorder="1"/>
    <xf numFmtId="165" fontId="3" fillId="0" borderId="3" xfId="1" applyNumberFormat="1" applyFont="1" applyFill="1" applyBorder="1"/>
    <xf numFmtId="165" fontId="5" fillId="3" borderId="3" xfId="1" applyNumberFormat="1" applyFont="1" applyFill="1" applyBorder="1"/>
    <xf numFmtId="0" fontId="3" fillId="3" borderId="0" xfId="0" applyFont="1" applyFill="1"/>
    <xf numFmtId="0" fontId="3" fillId="3" borderId="0" xfId="0" applyFont="1" applyFill="1" applyBorder="1"/>
    <xf numFmtId="165" fontId="5" fillId="3" borderId="2" xfId="1" applyNumberFormat="1" applyFont="1" applyFill="1" applyBorder="1"/>
    <xf numFmtId="165" fontId="8" fillId="3" borderId="3" xfId="1" applyNumberFormat="1" applyFont="1" applyFill="1" applyBorder="1"/>
    <xf numFmtId="0" fontId="0" fillId="3" borderId="4" xfId="0" applyFill="1" applyBorder="1"/>
    <xf numFmtId="0" fontId="5" fillId="3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0" applyFont="1" applyFill="1"/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/>
    <xf numFmtId="165" fontId="0" fillId="0" borderId="0" xfId="1" applyNumberFormat="1" applyFont="1" applyFill="1" applyAlignment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/>
    <xf numFmtId="165" fontId="3" fillId="0" borderId="2" xfId="1" applyNumberFormat="1" applyFont="1" applyFill="1" applyBorder="1"/>
    <xf numFmtId="0" fontId="0" fillId="0" borderId="0" xfId="0" applyFill="1" applyBorder="1"/>
    <xf numFmtId="16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165" fontId="0" fillId="0" borderId="2" xfId="1" applyNumberFormat="1" applyFont="1" applyFill="1" applyBorder="1"/>
    <xf numFmtId="165" fontId="0" fillId="0" borderId="3" xfId="1" applyNumberFormat="1" applyFont="1" applyFill="1" applyBorder="1"/>
    <xf numFmtId="166" fontId="6" fillId="0" borderId="3" xfId="0" applyNumberFormat="1" applyFont="1" applyFill="1" applyBorder="1" applyAlignment="1">
      <alignment horizontal="right" vertical="center"/>
    </xf>
    <xf numFmtId="165" fontId="0" fillId="0" borderId="3" xfId="1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4" fillId="2" borderId="0" xfId="0" applyFont="1" applyFill="1"/>
    <xf numFmtId="0" fontId="10" fillId="2" borderId="0" xfId="0" applyFont="1" applyFill="1"/>
    <xf numFmtId="0" fontId="7" fillId="2" borderId="0" xfId="0" applyFont="1" applyFill="1"/>
    <xf numFmtId="0" fontId="13" fillId="2" borderId="0" xfId="0" applyFont="1" applyFill="1"/>
    <xf numFmtId="165" fontId="3" fillId="0" borderId="6" xfId="1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165" fontId="3" fillId="0" borderId="1" xfId="1" applyNumberFormat="1" applyFont="1" applyFill="1" applyBorder="1"/>
    <xf numFmtId="165" fontId="7" fillId="0" borderId="2" xfId="1" applyNumberFormat="1" applyFont="1" applyFill="1" applyBorder="1"/>
    <xf numFmtId="49" fontId="5" fillId="0" borderId="2" xfId="0" applyNumberFormat="1" applyFont="1" applyFill="1" applyBorder="1" applyAlignment="1">
      <alignment horizontal="left" vertical="top" wrapText="1"/>
    </xf>
    <xf numFmtId="0" fontId="0" fillId="0" borderId="5" xfId="0" applyFont="1" applyFill="1" applyBorder="1"/>
    <xf numFmtId="164" fontId="3" fillId="0" borderId="2" xfId="1" applyFont="1" applyFill="1" applyBorder="1"/>
    <xf numFmtId="165" fontId="4" fillId="0" borderId="3" xfId="1" applyNumberFormat="1" applyFont="1" applyFill="1" applyBorder="1"/>
    <xf numFmtId="0" fontId="7" fillId="0" borderId="4" xfId="0" applyFont="1" applyFill="1" applyBorder="1" applyAlignment="1">
      <alignment wrapText="1"/>
    </xf>
    <xf numFmtId="0" fontId="12" fillId="0" borderId="0" xfId="0" applyFont="1" applyFill="1"/>
    <xf numFmtId="165" fontId="12" fillId="0" borderId="0" xfId="1" applyNumberFormat="1" applyFont="1" applyFill="1"/>
    <xf numFmtId="165" fontId="14" fillId="0" borderId="0" xfId="1" applyNumberFormat="1" applyFont="1" applyFill="1" applyBorder="1"/>
    <xf numFmtId="167" fontId="6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center"/>
    </xf>
    <xf numFmtId="165" fontId="0" fillId="0" borderId="0" xfId="0" applyNumberFormat="1" applyFill="1" applyBorder="1" applyAlignment="1" applyProtection="1"/>
    <xf numFmtId="165" fontId="4" fillId="2" borderId="1" xfId="1" applyNumberFormat="1" applyFont="1" applyFill="1" applyBorder="1"/>
    <xf numFmtId="0" fontId="4" fillId="2" borderId="1" xfId="0" applyFont="1" applyFill="1" applyBorder="1"/>
    <xf numFmtId="0" fontId="5" fillId="2" borderId="6" xfId="0" applyFont="1" applyFill="1" applyBorder="1" applyAlignment="1">
      <alignment horizontal="center" wrapText="1"/>
    </xf>
    <xf numFmtId="165" fontId="5" fillId="2" borderId="6" xfId="1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5" fontId="3" fillId="2" borderId="2" xfId="1" applyNumberFormat="1" applyFont="1" applyFill="1" applyBorder="1"/>
    <xf numFmtId="165" fontId="5" fillId="2" borderId="2" xfId="1" applyNumberFormat="1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165" fontId="3" fillId="2" borderId="0" xfId="1" applyNumberFormat="1" applyFont="1" applyFill="1"/>
    <xf numFmtId="165" fontId="7" fillId="2" borderId="0" xfId="1" applyNumberFormat="1" applyFont="1" applyFill="1"/>
    <xf numFmtId="1" fontId="6" fillId="2" borderId="0" xfId="0" applyNumberFormat="1" applyFont="1" applyFill="1" applyAlignment="1">
      <alignment horizontal="right" vertical="center"/>
    </xf>
    <xf numFmtId="165" fontId="12" fillId="2" borderId="0" xfId="1" applyNumberFormat="1" applyFont="1" applyFill="1" applyBorder="1"/>
    <xf numFmtId="0" fontId="12" fillId="2" borderId="0" xfId="0" applyFont="1" applyFill="1"/>
    <xf numFmtId="165" fontId="12" fillId="2" borderId="0" xfId="1" applyNumberFormat="1" applyFont="1" applyFill="1"/>
    <xf numFmtId="165" fontId="14" fillId="2" borderId="0" xfId="1" applyNumberFormat="1" applyFont="1" applyFill="1" applyBorder="1"/>
    <xf numFmtId="0" fontId="12" fillId="2" borderId="0" xfId="0" applyFont="1" applyFill="1" applyBorder="1"/>
    <xf numFmtId="165" fontId="5" fillId="2" borderId="3" xfId="1" applyNumberFormat="1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/>
    </xf>
    <xf numFmtId="165" fontId="8" fillId="2" borderId="3" xfId="1" applyNumberFormat="1" applyFont="1" applyFill="1" applyBorder="1"/>
    <xf numFmtId="0" fontId="5" fillId="2" borderId="3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0" fontId="5" fillId="2" borderId="2" xfId="0" applyFont="1" applyFill="1" applyBorder="1" applyAlignment="1">
      <alignment horizontal="center" vertical="top" wrapText="1"/>
    </xf>
    <xf numFmtId="168" fontId="4" fillId="0" borderId="1" xfId="0" applyNumberFormat="1" applyFont="1" applyFill="1" applyBorder="1"/>
    <xf numFmtId="0" fontId="7" fillId="0" borderId="12" xfId="0" applyFont="1" applyFill="1" applyBorder="1"/>
    <xf numFmtId="164" fontId="4" fillId="0" borderId="1" xfId="1" applyNumberFormat="1" applyFont="1" applyFill="1" applyBorder="1"/>
    <xf numFmtId="1" fontId="6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/>
    <xf numFmtId="164" fontId="3" fillId="0" borderId="2" xfId="0" applyNumberFormat="1" applyFont="1" applyFill="1" applyBorder="1"/>
    <xf numFmtId="164" fontId="3" fillId="0" borderId="3" xfId="1" applyNumberFormat="1" applyFont="1" applyFill="1" applyBorder="1"/>
    <xf numFmtId="164" fontId="3" fillId="0" borderId="3" xfId="1" applyFont="1" applyFill="1" applyBorder="1"/>
    <xf numFmtId="165" fontId="3" fillId="0" borderId="6" xfId="1" applyNumberFormat="1" applyFont="1" applyFill="1" applyBorder="1"/>
    <xf numFmtId="164" fontId="3" fillId="0" borderId="6" xfId="1" applyNumberFormat="1" applyFont="1" applyFill="1" applyBorder="1"/>
    <xf numFmtId="165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165" fontId="7" fillId="0" borderId="0" xfId="0" applyNumberFormat="1" applyFont="1" applyFill="1"/>
    <xf numFmtId="165" fontId="9" fillId="0" borderId="2" xfId="1" applyNumberFormat="1" applyFont="1" applyFill="1" applyBorder="1"/>
    <xf numFmtId="165" fontId="7" fillId="0" borderId="3" xfId="1" applyNumberFormat="1" applyFont="1" applyFill="1" applyBorder="1"/>
    <xf numFmtId="0" fontId="9" fillId="0" borderId="2" xfId="0" applyFont="1" applyFill="1" applyBorder="1"/>
    <xf numFmtId="0" fontId="5" fillId="0" borderId="2" xfId="0" applyFont="1" applyFill="1" applyBorder="1"/>
    <xf numFmtId="166" fontId="6" fillId="2" borderId="3" xfId="0" applyNumberFormat="1" applyFont="1" applyFill="1" applyBorder="1" applyAlignment="1">
      <alignment horizontal="right" vertical="center"/>
    </xf>
    <xf numFmtId="0" fontId="0" fillId="2" borderId="3" xfId="0" applyFill="1" applyBorder="1"/>
    <xf numFmtId="1" fontId="6" fillId="2" borderId="3" xfId="0" applyNumberFormat="1" applyFont="1" applyFill="1" applyBorder="1" applyAlignment="1">
      <alignment horizontal="right" vertical="center"/>
    </xf>
    <xf numFmtId="165" fontId="0" fillId="2" borderId="3" xfId="1" applyNumberFormat="1" applyFont="1" applyFill="1" applyBorder="1"/>
    <xf numFmtId="165" fontId="0" fillId="2" borderId="3" xfId="1" applyNumberFormat="1" applyFont="1" applyFill="1" applyBorder="1" applyAlignment="1">
      <alignment horizontal="left" wrapText="1"/>
    </xf>
    <xf numFmtId="0" fontId="3" fillId="2" borderId="3" xfId="0" applyFont="1" applyFill="1" applyBorder="1"/>
    <xf numFmtId="0" fontId="5" fillId="2" borderId="3" xfId="0" applyFont="1" applyFill="1" applyBorder="1" applyAlignment="1">
      <alignment horizontal="left" vertical="top" wrapText="1"/>
    </xf>
    <xf numFmtId="166" fontId="6" fillId="2" borderId="2" xfId="0" applyNumberFormat="1" applyFont="1" applyFill="1" applyBorder="1" applyAlignment="1">
      <alignment horizontal="right" vertical="center"/>
    </xf>
    <xf numFmtId="0" fontId="0" fillId="2" borderId="2" xfId="0" applyFill="1" applyBorder="1"/>
    <xf numFmtId="1" fontId="6" fillId="2" borderId="2" xfId="0" applyNumberFormat="1" applyFont="1" applyFill="1" applyBorder="1" applyAlignment="1">
      <alignment horizontal="right" vertical="center"/>
    </xf>
    <xf numFmtId="165" fontId="0" fillId="2" borderId="2" xfId="1" applyNumberFormat="1" applyFont="1" applyFill="1" applyBorder="1"/>
    <xf numFmtId="0" fontId="7" fillId="2" borderId="4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0" xfId="0" applyFont="1" applyFill="1"/>
    <xf numFmtId="0" fontId="3" fillId="2" borderId="2" xfId="0" applyFont="1" applyFill="1" applyBorder="1" applyAlignment="1">
      <alignment horizontal="center" wrapText="1"/>
    </xf>
    <xf numFmtId="165" fontId="3" fillId="2" borderId="2" xfId="1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6" fillId="0" borderId="0" xfId="0" applyFont="1" applyFill="1" applyAlignment="1">
      <alignment horizontal="left"/>
    </xf>
    <xf numFmtId="165" fontId="16" fillId="0" borderId="0" xfId="1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165" fontId="11" fillId="0" borderId="0" xfId="1" applyNumberFormat="1" applyFont="1" applyFill="1" applyBorder="1"/>
    <xf numFmtId="0" fontId="3" fillId="0" borderId="13" xfId="0" applyFont="1" applyFill="1" applyBorder="1" applyAlignment="1">
      <alignment horizontal="center" wrapText="1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0" xfId="0" applyFont="1" applyFill="1"/>
    <xf numFmtId="165" fontId="17" fillId="0" borderId="0" xfId="1" applyNumberFormat="1" applyFont="1" applyFill="1"/>
    <xf numFmtId="1" fontId="6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/>
    <xf numFmtId="165" fontId="3" fillId="0" borderId="4" xfId="1" applyNumberFormat="1" applyFont="1" applyFill="1" applyBorder="1"/>
    <xf numFmtId="165" fontId="3" fillId="0" borderId="11" xfId="1" applyNumberFormat="1" applyFont="1" applyFill="1" applyBorder="1"/>
    <xf numFmtId="165" fontId="4" fillId="2" borderId="0" xfId="1" applyNumberFormat="1" applyFont="1" applyFill="1" applyBorder="1"/>
    <xf numFmtId="165" fontId="3" fillId="2" borderId="0" xfId="1" applyNumberFormat="1" applyFont="1" applyFill="1" applyBorder="1"/>
    <xf numFmtId="0" fontId="4" fillId="2" borderId="0" xfId="0" applyFont="1" applyFill="1" applyBorder="1"/>
    <xf numFmtId="165" fontId="3" fillId="2" borderId="1" xfId="1" applyNumberFormat="1" applyFont="1" applyFill="1" applyBorder="1"/>
    <xf numFmtId="0" fontId="4" fillId="2" borderId="2" xfId="0" applyFont="1" applyFill="1" applyBorder="1"/>
    <xf numFmtId="165" fontId="3" fillId="2" borderId="3" xfId="1" applyNumberFormat="1" applyFont="1" applyFill="1" applyBorder="1"/>
    <xf numFmtId="165" fontId="4" fillId="0" borderId="2" xfId="1" applyNumberFormat="1" applyFont="1" applyFill="1" applyBorder="1"/>
    <xf numFmtId="164" fontId="5" fillId="0" borderId="2" xfId="1" applyFont="1" applyFill="1" applyBorder="1"/>
    <xf numFmtId="165" fontId="5" fillId="0" borderId="6" xfId="1" applyNumberFormat="1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168" fontId="8" fillId="0" borderId="3" xfId="1" applyNumberFormat="1" applyFont="1" applyFill="1" applyBorder="1"/>
    <xf numFmtId="165" fontId="5" fillId="2" borderId="1" xfId="1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right" vertical="center"/>
    </xf>
    <xf numFmtId="165" fontId="15" fillId="2" borderId="2" xfId="1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center"/>
    </xf>
    <xf numFmtId="165" fontId="7" fillId="2" borderId="2" xfId="1" applyNumberFormat="1" applyFont="1" applyFill="1" applyBorder="1"/>
    <xf numFmtId="0" fontId="18" fillId="0" borderId="0" xfId="0" applyFont="1" applyFill="1"/>
    <xf numFmtId="0" fontId="18" fillId="0" borderId="0" xfId="0" applyFont="1" applyFill="1" applyBorder="1"/>
    <xf numFmtId="165" fontId="18" fillId="0" borderId="0" xfId="1" applyNumberFormat="1" applyFont="1" applyFill="1"/>
    <xf numFmtId="0" fontId="19" fillId="0" borderId="0" xfId="0" applyFont="1" applyFill="1"/>
    <xf numFmtId="0" fontId="7" fillId="0" borderId="11" xfId="0" applyFont="1" applyFill="1" applyBorder="1"/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6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vertical="center"/>
    </xf>
    <xf numFmtId="165" fontId="15" fillId="0" borderId="2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/>
    <xf numFmtId="0" fontId="3" fillId="0" borderId="9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vertical="center"/>
    </xf>
    <xf numFmtId="165" fontId="5" fillId="0" borderId="0" xfId="0" applyNumberFormat="1" applyFont="1" applyFill="1"/>
    <xf numFmtId="165" fontId="11" fillId="0" borderId="0" xfId="1" applyNumberFormat="1" applyFont="1" applyFill="1"/>
    <xf numFmtId="3" fontId="15" fillId="0" borderId="0" xfId="0" applyNumberFormat="1" applyFont="1" applyFill="1" applyAlignment="1">
      <alignment horizontal="right" vertical="center"/>
    </xf>
    <xf numFmtId="165" fontId="3" fillId="2" borderId="6" xfId="1" applyNumberFormat="1" applyFont="1" applyFill="1" applyBorder="1"/>
    <xf numFmtId="165" fontId="3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167" fontId="20" fillId="2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/>
    <xf numFmtId="1" fontId="3" fillId="2" borderId="2" xfId="0" applyNumberFormat="1" applyFont="1" applyFill="1" applyBorder="1" applyAlignment="1">
      <alignment vertical="center" wrapText="1"/>
    </xf>
    <xf numFmtId="165" fontId="12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165" fontId="0" fillId="2" borderId="0" xfId="1" applyNumberFormat="1" applyFont="1" applyFill="1" applyAlignment="1"/>
    <xf numFmtId="0" fontId="0" fillId="2" borderId="0" xfId="0" applyFill="1"/>
    <xf numFmtId="165" fontId="5" fillId="2" borderId="3" xfId="1" applyNumberFormat="1" applyFont="1" applyFill="1" applyBorder="1" applyAlignment="1">
      <alignment horizontal="right"/>
    </xf>
    <xf numFmtId="165" fontId="5" fillId="2" borderId="2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left"/>
    </xf>
    <xf numFmtId="165" fontId="7" fillId="2" borderId="3" xfId="1" applyNumberFormat="1" applyFont="1" applyFill="1" applyBorder="1"/>
    <xf numFmtId="165" fontId="3" fillId="2" borderId="6" xfId="1" applyNumberFormat="1" applyFont="1" applyFill="1" applyBorder="1" applyAlignment="1">
      <alignment horizontal="center" wrapText="1"/>
    </xf>
    <xf numFmtId="165" fontId="21" fillId="2" borderId="2" xfId="1" applyNumberFormat="1" applyFont="1" applyFill="1" applyBorder="1"/>
    <xf numFmtId="165" fontId="4" fillId="2" borderId="2" xfId="1" applyNumberFormat="1" applyFont="1" applyFill="1" applyBorder="1"/>
    <xf numFmtId="165" fontId="4" fillId="0" borderId="14" xfId="1" applyNumberFormat="1" applyFont="1" applyFill="1" applyBorder="1"/>
    <xf numFmtId="165" fontId="3" fillId="0" borderId="14" xfId="1" applyNumberFormat="1" applyFont="1" applyFill="1" applyBorder="1"/>
    <xf numFmtId="0" fontId="4" fillId="0" borderId="14" xfId="0" applyFont="1" applyFill="1" applyBorder="1"/>
    <xf numFmtId="165" fontId="3" fillId="0" borderId="0" xfId="0" applyNumberFormat="1" applyFont="1" applyFill="1" applyBorder="1"/>
    <xf numFmtId="165" fontId="9" fillId="0" borderId="0" xfId="0" applyNumberFormat="1" applyFont="1" applyFill="1" applyBorder="1"/>
    <xf numFmtId="165" fontId="3" fillId="0" borderId="13" xfId="1" applyNumberFormat="1" applyFont="1" applyFill="1" applyBorder="1"/>
    <xf numFmtId="1" fontId="3" fillId="0" borderId="2" xfId="0" applyNumberFormat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 applyProtection="1"/>
    <xf numFmtId="165" fontId="3" fillId="0" borderId="15" xfId="1" applyNumberFormat="1" applyFont="1" applyFill="1" applyBorder="1" applyAlignment="1" applyProtection="1"/>
    <xf numFmtId="0" fontId="3" fillId="0" borderId="2" xfId="0" applyFont="1" applyFill="1" applyBorder="1" applyAlignment="1">
      <alignment horizontal="center" wrapText="1"/>
    </xf>
    <xf numFmtId="0" fontId="19" fillId="0" borderId="0" xfId="0" applyFont="1" applyFill="1" applyBorder="1"/>
    <xf numFmtId="165" fontId="19" fillId="0" borderId="0" xfId="1" applyNumberFormat="1" applyFont="1" applyFill="1"/>
    <xf numFmtId="0" fontId="22" fillId="0" borderId="0" xfId="0" applyFont="1" applyFill="1"/>
    <xf numFmtId="0" fontId="13" fillId="0" borderId="0" xfId="0" applyFont="1" applyFill="1" applyBorder="1"/>
    <xf numFmtId="2" fontId="23" fillId="0" borderId="0" xfId="0" applyNumberFormat="1" applyFont="1" applyFill="1" applyAlignment="1">
      <alignment horizontal="center"/>
    </xf>
    <xf numFmtId="165" fontId="13" fillId="0" borderId="0" xfId="0" applyNumberFormat="1" applyFont="1" applyFill="1"/>
    <xf numFmtId="165" fontId="13" fillId="0" borderId="0" xfId="1" applyNumberFormat="1" applyFont="1" applyFill="1"/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164" fontId="0" fillId="0" borderId="0" xfId="1" applyFont="1"/>
    <xf numFmtId="164" fontId="0" fillId="0" borderId="0" xfId="1" applyFont="1" applyBorder="1"/>
    <xf numFmtId="165" fontId="21" fillId="0" borderId="2" xfId="1" applyNumberFormat="1" applyFont="1" applyFill="1" applyBorder="1"/>
    <xf numFmtId="165" fontId="5" fillId="0" borderId="2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wrapText="1"/>
    </xf>
    <xf numFmtId="0" fontId="0" fillId="0" borderId="3" xfId="0" applyFill="1" applyBorder="1"/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/>
    <xf numFmtId="0" fontId="14" fillId="0" borderId="0" xfId="0" applyFont="1" applyFill="1"/>
    <xf numFmtId="164" fontId="0" fillId="0" borderId="0" xfId="1" applyFont="1" applyFill="1"/>
    <xf numFmtId="165" fontId="3" fillId="0" borderId="2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  <xf numFmtId="0" fontId="21" fillId="0" borderId="2" xfId="0" applyFont="1" applyFill="1" applyBorder="1" applyAlignment="1">
      <alignment horizontal="center" vertical="center"/>
    </xf>
    <xf numFmtId="165" fontId="21" fillId="0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7" fontId="20" fillId="0" borderId="2" xfId="0" applyNumberFormat="1" applyFont="1" applyFill="1" applyBorder="1" applyAlignment="1">
      <alignment horizontal="right" vertical="center"/>
    </xf>
    <xf numFmtId="164" fontId="3" fillId="0" borderId="2" xfId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right" vertical="center"/>
    </xf>
    <xf numFmtId="165" fontId="25" fillId="0" borderId="2" xfId="1" applyNumberFormat="1" applyFont="1" applyFill="1" applyBorder="1" applyAlignment="1">
      <alignment horizontal="right" vertical="center"/>
    </xf>
    <xf numFmtId="166" fontId="25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165" fontId="3" fillId="0" borderId="2" xfId="0" applyNumberFormat="1" applyFont="1" applyFill="1" applyBorder="1"/>
    <xf numFmtId="165" fontId="15" fillId="0" borderId="2" xfId="0" applyNumberFormat="1" applyFont="1" applyFill="1" applyBorder="1" applyAlignment="1">
      <alignment horizontal="right" vertical="center"/>
    </xf>
    <xf numFmtId="0" fontId="0" fillId="0" borderId="2" xfId="0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0" fillId="0" borderId="2" xfId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65" fontId="7" fillId="0" borderId="3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 wrapText="1"/>
    </xf>
    <xf numFmtId="165" fontId="3" fillId="0" borderId="13" xfId="1" applyNumberFormat="1" applyFont="1" applyFill="1" applyBorder="1" applyAlignment="1">
      <alignment vertical="center"/>
    </xf>
    <xf numFmtId="165" fontId="3" fillId="0" borderId="13" xfId="1" applyNumberFormat="1" applyFont="1" applyFill="1" applyBorder="1" applyAlignment="1">
      <alignment horizontal="center" wrapText="1"/>
    </xf>
    <xf numFmtId="164" fontId="15" fillId="0" borderId="2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/>
    <xf numFmtId="164" fontId="3" fillId="0" borderId="2" xfId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wrapText="1"/>
    </xf>
    <xf numFmtId="165" fontId="3" fillId="0" borderId="2" xfId="1" applyNumberFormat="1" applyFont="1" applyFill="1" applyBorder="1" applyAlignment="1"/>
    <xf numFmtId="165" fontId="3" fillId="0" borderId="3" xfId="1" applyNumberFormat="1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3" fillId="0" borderId="3" xfId="0" applyFont="1" applyFill="1" applyBorder="1" applyAlignment="1">
      <alignment horizontal="center" vertical="top" wrapText="1"/>
    </xf>
    <xf numFmtId="165" fontId="3" fillId="0" borderId="3" xfId="1" applyNumberFormat="1" applyFont="1" applyFill="1" applyBorder="1" applyAlignment="1">
      <alignment horizontal="right"/>
    </xf>
    <xf numFmtId="164" fontId="3" fillId="0" borderId="6" xfId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2" xfId="0" applyFont="1" applyBorder="1"/>
    <xf numFmtId="0" fontId="14" fillId="0" borderId="2" xfId="0" applyFont="1" applyBorder="1"/>
    <xf numFmtId="0" fontId="2" fillId="0" borderId="2" xfId="0" applyFont="1" applyBorder="1" applyAlignment="1">
      <alignment vertical="center"/>
    </xf>
    <xf numFmtId="164" fontId="9" fillId="0" borderId="2" xfId="1" applyFont="1" applyFill="1" applyBorder="1" applyAlignment="1">
      <alignment horizontal="center" vertical="center" wrapText="1"/>
    </xf>
    <xf numFmtId="164" fontId="14" fillId="0" borderId="1" xfId="1" applyFont="1" applyBorder="1"/>
    <xf numFmtId="165" fontId="2" fillId="0" borderId="16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2" fillId="0" borderId="16" xfId="0" applyNumberFormat="1" applyFont="1" applyFill="1" applyBorder="1"/>
    <xf numFmtId="165" fontId="2" fillId="0" borderId="16" xfId="0" applyNumberFormat="1" applyFont="1" applyFill="1" applyBorder="1" applyAlignment="1"/>
    <xf numFmtId="165" fontId="2" fillId="0" borderId="16" xfId="0" applyNumberFormat="1" applyFont="1" applyBorder="1"/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2" fontId="0" fillId="0" borderId="0" xfId="1" applyNumberFormat="1" applyFont="1"/>
    <xf numFmtId="1" fontId="0" fillId="0" borderId="2" xfId="1" applyNumberFormat="1" applyFont="1" applyBorder="1" applyAlignment="1">
      <alignment horizontal="center"/>
    </xf>
    <xf numFmtId="1" fontId="0" fillId="0" borderId="2" xfId="1" applyNumberFormat="1" applyFont="1" applyFill="1" applyBorder="1" applyAlignment="1">
      <alignment horizontal="center" wrapText="1"/>
    </xf>
    <xf numFmtId="1" fontId="0" fillId="0" borderId="2" xfId="1" applyNumberFormat="1" applyFont="1" applyBorder="1" applyAlignment="1">
      <alignment horizontal="center" wrapText="1"/>
    </xf>
    <xf numFmtId="2" fontId="0" fillId="0" borderId="2" xfId="1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165" fontId="0" fillId="0" borderId="0" xfId="1" applyNumberFormat="1" applyFont="1"/>
    <xf numFmtId="168" fontId="0" fillId="0" borderId="2" xfId="1" applyNumberFormat="1" applyFont="1" applyBorder="1"/>
    <xf numFmtId="168" fontId="3" fillId="0" borderId="2" xfId="1" applyNumberFormat="1" applyFont="1" applyFill="1" applyBorder="1"/>
    <xf numFmtId="168" fontId="0" fillId="4" borderId="2" xfId="1" applyNumberFormat="1" applyFont="1" applyFill="1" applyBorder="1"/>
    <xf numFmtId="165" fontId="0" fillId="0" borderId="2" xfId="1" applyNumberFormat="1" applyFont="1" applyBorder="1"/>
    <xf numFmtId="165" fontId="2" fillId="0" borderId="0" xfId="0" applyNumberFormat="1" applyFont="1" applyFill="1" applyBorder="1" applyAlignment="1"/>
    <xf numFmtId="165" fontId="2" fillId="0" borderId="0" xfId="0" applyNumberFormat="1" applyFont="1" applyBorder="1"/>
    <xf numFmtId="165" fontId="2" fillId="0" borderId="2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wrapText="1"/>
    </xf>
    <xf numFmtId="165" fontId="14" fillId="0" borderId="1" xfId="1" applyNumberFormat="1" applyFont="1" applyBorder="1"/>
    <xf numFmtId="165" fontId="12" fillId="0" borderId="0" xfId="1" applyNumberFormat="1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165" fontId="3" fillId="0" borderId="2" xfId="1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right" vertical="center"/>
    </xf>
    <xf numFmtId="167" fontId="3" fillId="0" borderId="2" xfId="1" applyNumberFormat="1" applyFont="1" applyFill="1" applyBorder="1"/>
    <xf numFmtId="165" fontId="26" fillId="0" borderId="2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/>
    </xf>
    <xf numFmtId="164" fontId="0" fillId="0" borderId="0" xfId="0" applyNumberFormat="1"/>
    <xf numFmtId="0" fontId="11" fillId="0" borderId="0" xfId="0" applyFont="1"/>
    <xf numFmtId="164" fontId="2" fillId="0" borderId="0" xfId="1" applyFont="1"/>
    <xf numFmtId="43" fontId="0" fillId="0" borderId="0" xfId="0" applyNumberFormat="1"/>
    <xf numFmtId="0" fontId="28" fillId="0" borderId="0" xfId="0" applyFont="1"/>
    <xf numFmtId="165" fontId="3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1" applyNumberFormat="1" applyFont="1" applyBorder="1"/>
    <xf numFmtId="165" fontId="14" fillId="0" borderId="0" xfId="1" applyNumberFormat="1" applyFont="1" applyBorder="1"/>
    <xf numFmtId="164" fontId="14" fillId="0" borderId="0" xfId="1" applyFont="1" applyBorder="1"/>
    <xf numFmtId="164" fontId="0" fillId="2" borderId="0" xfId="1" applyFont="1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8" fontId="0" fillId="0" borderId="3" xfId="1" applyNumberFormat="1" applyFont="1" applyBorder="1"/>
    <xf numFmtId="168" fontId="0" fillId="4" borderId="3" xfId="1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0" fillId="2" borderId="0" xfId="1" applyNumberFormat="1" applyFont="1" applyFill="1"/>
    <xf numFmtId="165" fontId="12" fillId="0" borderId="0" xfId="1" applyNumberFormat="1" applyFont="1" applyFill="1" applyBorder="1" applyAlignment="1"/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left"/>
    </xf>
    <xf numFmtId="165" fontId="12" fillId="0" borderId="0" xfId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JULA%208-6-2018\CAPITAL%202019\Cummulative%20Ex%20Up%20to%20%20June%202018\320-3-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Expenditure.rpt"/>
    </sheetNames>
    <sheetDataSet>
      <sheetData sheetId="0" refreshError="1">
        <row r="42">
          <cell r="M42">
            <v>270763.53999999998</v>
          </cell>
        </row>
        <row r="50">
          <cell r="M50">
            <v>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31"/>
  <sheetViews>
    <sheetView topLeftCell="A232" workbookViewId="0">
      <selection activeCell="X247" sqref="X247"/>
    </sheetView>
  </sheetViews>
  <sheetFormatPr defaultColWidth="9.140625" defaultRowHeight="16.5" customHeight="1"/>
  <cols>
    <col min="1" max="1" width="7.140625" style="1" customWidth="1"/>
    <col min="2" max="2" width="29.5703125" style="1" customWidth="1"/>
    <col min="3" max="3" width="12.85546875" style="1" hidden="1" customWidth="1"/>
    <col min="4" max="4" width="16.28515625" style="1" hidden="1" customWidth="1"/>
    <col min="5" max="5" width="14.5703125" style="1" hidden="1" customWidth="1"/>
    <col min="6" max="6" width="8" style="1" hidden="1" customWidth="1"/>
    <col min="7" max="7" width="13" style="1" hidden="1" customWidth="1"/>
    <col min="8" max="8" width="15.140625" style="1" hidden="1" customWidth="1"/>
    <col min="9" max="9" width="9.5703125" style="1" hidden="1" customWidth="1"/>
    <col min="10" max="10" width="12" style="1" hidden="1" customWidth="1"/>
    <col min="11" max="11" width="14.5703125" style="1" hidden="1" customWidth="1"/>
    <col min="12" max="12" width="8.7109375" style="1" hidden="1" customWidth="1"/>
    <col min="13" max="13" width="9.140625" style="1" hidden="1" customWidth="1"/>
    <col min="14" max="14" width="16" style="1" hidden="1" customWidth="1"/>
    <col min="15" max="15" width="15.28515625" style="1" hidden="1" customWidth="1"/>
    <col min="16" max="16" width="15.5703125" style="1" customWidth="1"/>
    <col min="17" max="17" width="17.42578125" style="3" customWidth="1"/>
    <col min="18" max="21" width="17.28515625" style="1" customWidth="1"/>
    <col min="22" max="22" width="14.28515625" style="1" customWidth="1"/>
    <col min="23" max="23" width="16.140625" style="1" customWidth="1"/>
    <col min="24" max="25" width="29.42578125" style="1" customWidth="1"/>
    <col min="26" max="26" width="22" style="2" customWidth="1"/>
    <col min="27" max="36" width="9.140625" style="2"/>
    <col min="37" max="37" width="14.28515625" style="2" customWidth="1"/>
    <col min="38" max="38" width="14.7109375" style="2" customWidth="1"/>
    <col min="39" max="79" width="9.140625" style="2"/>
    <col min="80" max="16384" width="9.140625" style="1"/>
  </cols>
  <sheetData>
    <row r="1" spans="1:79" ht="16.5" customHeight="1">
      <c r="A1" s="439" t="s">
        <v>138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</row>
    <row r="2" spans="1:79" s="73" customFormat="1" ht="23.25" customHeight="1">
      <c r="A2" s="73" t="s">
        <v>137</v>
      </c>
      <c r="N2" s="265"/>
      <c r="O2" s="265"/>
      <c r="P2" s="265"/>
      <c r="Q2" s="266"/>
      <c r="R2" s="265"/>
      <c r="S2" s="265"/>
      <c r="T2" s="265"/>
      <c r="U2" s="265"/>
      <c r="X2" s="264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</row>
    <row r="3" spans="1:79" s="39" customFormat="1" ht="16.5" customHeight="1">
      <c r="A3" s="38" t="s">
        <v>133</v>
      </c>
      <c r="Q3" s="41"/>
      <c r="V3" s="262"/>
      <c r="W3" s="262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</row>
    <row r="4" spans="1:79" s="214" customFormat="1" ht="16.5" customHeight="1">
      <c r="A4" s="38" t="s">
        <v>136</v>
      </c>
      <c r="B4" s="104"/>
      <c r="C4" s="104"/>
      <c r="Q4" s="261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</row>
    <row r="5" spans="1:79" ht="16.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71">
        <v>2019</v>
      </c>
      <c r="Q5" s="435">
        <v>2020</v>
      </c>
      <c r="R5" s="435"/>
      <c r="S5" s="435">
        <v>2021</v>
      </c>
      <c r="T5" s="435"/>
      <c r="U5" s="259">
        <v>2022</v>
      </c>
      <c r="V5" s="423" t="s">
        <v>14</v>
      </c>
      <c r="W5" s="423" t="s">
        <v>13</v>
      </c>
    </row>
    <row r="6" spans="1:79" ht="45.7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7" t="s">
        <v>8</v>
      </c>
      <c r="R6" s="66" t="s">
        <v>68</v>
      </c>
      <c r="S6" s="67" t="s">
        <v>8</v>
      </c>
      <c r="T6" s="66" t="s">
        <v>7</v>
      </c>
      <c r="U6" s="65" t="s">
        <v>6</v>
      </c>
      <c r="V6" s="424"/>
      <c r="W6" s="424"/>
    </row>
    <row r="7" spans="1:79" ht="16.5" customHeight="1">
      <c r="A7" s="204">
        <v>2001</v>
      </c>
      <c r="B7" s="21" t="s">
        <v>5</v>
      </c>
      <c r="C7" s="98">
        <v>3499942</v>
      </c>
      <c r="D7" s="152">
        <v>4000000</v>
      </c>
      <c r="E7" s="152">
        <v>2010740</v>
      </c>
      <c r="F7" s="256">
        <f>E7/D7*100</f>
        <v>50.268500000000003</v>
      </c>
      <c r="G7" s="152">
        <v>3000000</v>
      </c>
      <c r="H7" s="152">
        <v>1046122.03</v>
      </c>
      <c r="I7" s="256">
        <f>H7/G7*100</f>
        <v>34.870734333333338</v>
      </c>
      <c r="J7" s="80">
        <v>1500000</v>
      </c>
      <c r="K7" s="80">
        <v>661583.34</v>
      </c>
      <c r="L7" s="80">
        <f>K7/M7*100</f>
        <v>85.36559225806451</v>
      </c>
      <c r="M7" s="80">
        <v>775000</v>
      </c>
      <c r="N7" s="80">
        <v>1000000</v>
      </c>
      <c r="O7" s="150">
        <v>808605.56</v>
      </c>
      <c r="P7" s="150">
        <v>1000000</v>
      </c>
      <c r="Q7" s="80">
        <v>10000000</v>
      </c>
      <c r="R7" s="80"/>
      <c r="S7" s="80">
        <v>10000000</v>
      </c>
      <c r="T7" s="80">
        <v>2074343</v>
      </c>
      <c r="U7" s="80">
        <v>10000000</v>
      </c>
      <c r="V7" s="80"/>
      <c r="W7" s="80"/>
      <c r="X7" s="9"/>
      <c r="Y7" s="79"/>
    </row>
    <row r="8" spans="1:79" ht="16.5" customHeight="1">
      <c r="A8" s="24">
        <v>2002</v>
      </c>
      <c r="B8" s="21" t="s">
        <v>26</v>
      </c>
      <c r="C8" s="98"/>
      <c r="D8" s="80">
        <v>300000</v>
      </c>
      <c r="E8" s="80">
        <v>300000</v>
      </c>
      <c r="F8" s="256">
        <f>E8/D8*100</f>
        <v>100</v>
      </c>
      <c r="G8" s="80">
        <v>250000</v>
      </c>
      <c r="H8" s="80">
        <v>17649</v>
      </c>
      <c r="I8" s="256">
        <f>H8/G8*100</f>
        <v>7.0596000000000005</v>
      </c>
      <c r="J8" s="80">
        <v>250000</v>
      </c>
      <c r="L8" s="80"/>
      <c r="M8" s="80">
        <v>250000</v>
      </c>
      <c r="N8" s="80">
        <v>0</v>
      </c>
      <c r="O8" s="150">
        <v>0</v>
      </c>
      <c r="P8" s="150">
        <v>200000</v>
      </c>
      <c r="Q8" s="80">
        <v>200000</v>
      </c>
      <c r="R8" s="80"/>
      <c r="S8" s="80">
        <v>200000</v>
      </c>
      <c r="T8" s="80">
        <v>113861</v>
      </c>
      <c r="U8" s="80">
        <v>500000</v>
      </c>
      <c r="V8" s="80"/>
      <c r="W8" s="80"/>
      <c r="X8" s="258"/>
    </row>
    <row r="9" spans="1:79" ht="16.5" customHeight="1">
      <c r="A9" s="16">
        <v>2005</v>
      </c>
      <c r="B9" s="21" t="s">
        <v>135</v>
      </c>
      <c r="C9" s="98"/>
      <c r="D9" s="57"/>
      <c r="E9" s="57"/>
      <c r="F9" s="256"/>
      <c r="G9" s="57"/>
      <c r="H9" s="57"/>
      <c r="I9" s="256"/>
      <c r="J9" s="57"/>
      <c r="L9" s="80"/>
      <c r="M9" s="57"/>
      <c r="N9" s="57"/>
      <c r="O9" s="255"/>
      <c r="P9" s="255"/>
      <c r="Q9" s="80">
        <v>30000000</v>
      </c>
      <c r="R9" s="80"/>
      <c r="S9" s="80">
        <v>30000000</v>
      </c>
      <c r="T9" s="80">
        <v>0</v>
      </c>
      <c r="U9" s="80">
        <v>30000000</v>
      </c>
      <c r="V9" s="80"/>
      <c r="W9" s="80"/>
      <c r="X9" s="257"/>
    </row>
    <row r="10" spans="1:79" ht="16.5" customHeight="1">
      <c r="A10" s="16">
        <v>2101</v>
      </c>
      <c r="B10" s="21" t="s">
        <v>134</v>
      </c>
      <c r="C10" s="98"/>
      <c r="D10" s="57"/>
      <c r="E10" s="57"/>
      <c r="F10" s="256"/>
      <c r="G10" s="57"/>
      <c r="H10" s="57"/>
      <c r="I10" s="256"/>
      <c r="J10" s="57"/>
      <c r="L10" s="80"/>
      <c r="M10" s="57"/>
      <c r="N10" s="57"/>
      <c r="O10" s="255"/>
      <c r="P10" s="255"/>
      <c r="Q10" s="80">
        <v>225000000</v>
      </c>
      <c r="R10" s="80"/>
      <c r="S10" s="80">
        <v>0</v>
      </c>
      <c r="T10" s="80">
        <v>0</v>
      </c>
      <c r="U10" s="80">
        <v>0</v>
      </c>
      <c r="V10" s="80"/>
      <c r="W10" s="80"/>
      <c r="X10" s="257"/>
    </row>
    <row r="11" spans="1:79" ht="16.5" customHeight="1">
      <c r="A11" s="16">
        <v>2102</v>
      </c>
      <c r="B11" s="21" t="s">
        <v>4</v>
      </c>
      <c r="C11" s="98">
        <v>409335</v>
      </c>
      <c r="D11" s="57">
        <v>700000</v>
      </c>
      <c r="E11" s="57">
        <v>642950</v>
      </c>
      <c r="F11" s="256">
        <f>E11/D11*100</f>
        <v>91.85</v>
      </c>
      <c r="G11" s="57">
        <v>500000</v>
      </c>
      <c r="H11" s="57">
        <v>439385</v>
      </c>
      <c r="I11" s="256">
        <f>H11/G11*100</f>
        <v>87.87700000000001</v>
      </c>
      <c r="J11" s="57">
        <v>500000</v>
      </c>
      <c r="K11" s="57">
        <v>472987.06</v>
      </c>
      <c r="L11" s="80">
        <f>K11/M11*100</f>
        <v>94.597412000000006</v>
      </c>
      <c r="M11" s="57">
        <v>500000</v>
      </c>
      <c r="N11" s="57">
        <v>268000</v>
      </c>
      <c r="O11" s="255">
        <v>264859.94</v>
      </c>
      <c r="P11" s="255">
        <v>600000</v>
      </c>
      <c r="Q11" s="80">
        <v>1000000</v>
      </c>
      <c r="R11" s="80"/>
      <c r="S11" s="80">
        <v>500000</v>
      </c>
      <c r="T11" s="80">
        <v>52450</v>
      </c>
      <c r="U11" s="80">
        <v>1000000</v>
      </c>
      <c r="V11" s="80"/>
      <c r="W11" s="80"/>
      <c r="X11" s="9"/>
    </row>
    <row r="12" spans="1:79" ht="16.5" customHeight="1">
      <c r="A12" s="16">
        <v>2103</v>
      </c>
      <c r="B12" s="21" t="s">
        <v>3</v>
      </c>
      <c r="C12" s="98">
        <v>367070</v>
      </c>
      <c r="D12" s="57">
        <v>500000</v>
      </c>
      <c r="E12" s="57">
        <v>483305</v>
      </c>
      <c r="F12" s="256">
        <f>E12/D12*100</f>
        <v>96.661000000000001</v>
      </c>
      <c r="G12" s="57">
        <v>500000</v>
      </c>
      <c r="H12" s="57">
        <v>66670</v>
      </c>
      <c r="I12" s="256">
        <f>H12/G12*100</f>
        <v>13.333999999999998</v>
      </c>
      <c r="J12" s="57">
        <v>500000</v>
      </c>
      <c r="K12" s="57">
        <v>940487.8</v>
      </c>
      <c r="L12" s="80">
        <f>K11/M12*100</f>
        <v>42.998823636363639</v>
      </c>
      <c r="M12" s="57">
        <v>1100000</v>
      </c>
      <c r="N12" s="57">
        <v>60000</v>
      </c>
      <c r="O12" s="255">
        <v>59693</v>
      </c>
      <c r="P12" s="255">
        <v>100000</v>
      </c>
      <c r="Q12" s="80">
        <v>200000</v>
      </c>
      <c r="R12" s="80"/>
      <c r="S12" s="80">
        <v>200000</v>
      </c>
      <c r="T12" s="80">
        <v>200000</v>
      </c>
      <c r="U12" s="80">
        <v>500000</v>
      </c>
      <c r="V12" s="80"/>
      <c r="W12" s="80"/>
      <c r="X12" s="15"/>
    </row>
    <row r="13" spans="1:79" s="19" customFormat="1" ht="16.5" customHeight="1" thickBot="1">
      <c r="A13" s="7" t="s">
        <v>0</v>
      </c>
      <c r="B13" s="7"/>
      <c r="C13" s="4">
        <f>SUM(C7:C12)</f>
        <v>4276347</v>
      </c>
      <c r="D13" s="4">
        <f>SUM(D7:D12)</f>
        <v>5500000</v>
      </c>
      <c r="E13" s="4">
        <f>SUM(E7:E12)</f>
        <v>3436995</v>
      </c>
      <c r="F13" s="219">
        <f>E13/D13*100</f>
        <v>62.490818181818184</v>
      </c>
      <c r="G13" s="4">
        <f>SUM(G7:G12)</f>
        <v>4250000</v>
      </c>
      <c r="H13" s="4">
        <f>SUM(H7:H12)</f>
        <v>1569826.03</v>
      </c>
      <c r="I13" s="4">
        <f>H13/G13*100</f>
        <v>36.937083058823525</v>
      </c>
      <c r="J13" s="4">
        <f>SUM(J7:J12)</f>
        <v>2750000</v>
      </c>
      <c r="K13" s="4">
        <f>SUM(K7:K12)</f>
        <v>2075058.2</v>
      </c>
      <c r="L13" s="80">
        <f>K13/M13*100</f>
        <v>79.049836190476185</v>
      </c>
      <c r="M13" s="4">
        <f>SUM(M7:M12)</f>
        <v>2625000</v>
      </c>
      <c r="N13" s="4">
        <f>SUM(N7:N12)</f>
        <v>1328000</v>
      </c>
      <c r="O13" s="4">
        <v>261047.6</v>
      </c>
      <c r="P13" s="4">
        <f t="shared" ref="P13:W13" si="0">SUM(P7:P12)</f>
        <v>1900000</v>
      </c>
      <c r="Q13" s="4">
        <f t="shared" si="0"/>
        <v>266400000</v>
      </c>
      <c r="R13" s="4">
        <f t="shared" si="0"/>
        <v>0</v>
      </c>
      <c r="S13" s="4">
        <f t="shared" si="0"/>
        <v>40900000</v>
      </c>
      <c r="T13" s="4">
        <f t="shared" si="0"/>
        <v>2440654</v>
      </c>
      <c r="U13" s="4">
        <f t="shared" si="0"/>
        <v>42000000</v>
      </c>
      <c r="V13" s="4">
        <f t="shared" si="0"/>
        <v>0</v>
      </c>
      <c r="W13" s="4">
        <f t="shared" si="0"/>
        <v>0</v>
      </c>
      <c r="X13" s="254">
        <f>U13+U25+U44+U57+U71+U84+U103+U113+U121+U140+U149+U158+U165+U183+U198+U217+U229+U236+U250+U269+U291+U303+U324+U350+U369+U383+U402+U412+U437+U452+U473+U492+U509+U519+U529+U540+U555+U564+U592+U614+U630+U645+U663+U675+U691+U711+U730</f>
        <v>2800678000</v>
      </c>
      <c r="Y13" s="254"/>
      <c r="Z13" s="254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ht="16.5" customHeight="1" thickTop="1">
      <c r="X14" s="113"/>
      <c r="Z14" s="253"/>
    </row>
    <row r="15" spans="1:79" s="39" customFormat="1" ht="16.5" customHeight="1">
      <c r="A15" s="38" t="s">
        <v>133</v>
      </c>
      <c r="Q15" s="41"/>
      <c r="X15" s="9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79" ht="16.5" customHeight="1">
      <c r="A16" s="38" t="s">
        <v>132</v>
      </c>
      <c r="B16" s="37"/>
      <c r="C16" s="37"/>
    </row>
    <row r="17" spans="1:79" ht="16.5" customHeight="1">
      <c r="A17" s="430" t="s">
        <v>15</v>
      </c>
      <c r="B17" s="431"/>
      <c r="C17" s="72">
        <v>2014</v>
      </c>
      <c r="D17" s="427">
        <v>2015</v>
      </c>
      <c r="E17" s="428"/>
      <c r="F17" s="429"/>
      <c r="G17" s="427">
        <v>2016</v>
      </c>
      <c r="H17" s="428"/>
      <c r="I17" s="429"/>
      <c r="J17" s="68">
        <v>2017</v>
      </c>
      <c r="K17" s="420">
        <v>2017</v>
      </c>
      <c r="L17" s="421"/>
      <c r="M17" s="422"/>
      <c r="N17" s="420">
        <v>2018</v>
      </c>
      <c r="O17" s="422"/>
      <c r="P17" s="71">
        <v>2019</v>
      </c>
      <c r="Q17" s="435">
        <v>2020</v>
      </c>
      <c r="R17" s="435"/>
      <c r="S17" s="435">
        <v>2021</v>
      </c>
      <c r="T17" s="435"/>
      <c r="U17" s="70">
        <v>2022</v>
      </c>
      <c r="V17" s="423" t="s">
        <v>14</v>
      </c>
      <c r="W17" s="423" t="s">
        <v>13</v>
      </c>
    </row>
    <row r="18" spans="1:79" ht="45.75" customHeight="1">
      <c r="A18" s="432"/>
      <c r="B18" s="433"/>
      <c r="C18" s="69" t="s">
        <v>9</v>
      </c>
      <c r="D18" s="68" t="s">
        <v>8</v>
      </c>
      <c r="E18" s="68" t="s">
        <v>9</v>
      </c>
      <c r="F18" s="66" t="s">
        <v>12</v>
      </c>
      <c r="G18" s="66" t="s">
        <v>11</v>
      </c>
      <c r="H18" s="68" t="s">
        <v>9</v>
      </c>
      <c r="I18" s="66" t="s">
        <v>12</v>
      </c>
      <c r="J18" s="68" t="s">
        <v>8</v>
      </c>
      <c r="K18" s="68" t="s">
        <v>10</v>
      </c>
      <c r="L18" s="66" t="s">
        <v>12</v>
      </c>
      <c r="M18" s="66" t="s">
        <v>11</v>
      </c>
      <c r="N18" s="66" t="s">
        <v>11</v>
      </c>
      <c r="O18" s="68" t="s">
        <v>10</v>
      </c>
      <c r="P18" s="68" t="s">
        <v>8</v>
      </c>
      <c r="Q18" s="67" t="s">
        <v>8</v>
      </c>
      <c r="R18" s="66" t="s">
        <v>68</v>
      </c>
      <c r="S18" s="67" t="s">
        <v>8</v>
      </c>
      <c r="T18" s="66" t="s">
        <v>7</v>
      </c>
      <c r="U18" s="65" t="s">
        <v>6</v>
      </c>
      <c r="V18" s="424"/>
      <c r="W18" s="424"/>
    </row>
    <row r="19" spans="1:79" ht="16.5" customHeight="1">
      <c r="A19" s="24">
        <v>2001</v>
      </c>
      <c r="B19" s="21" t="s">
        <v>5</v>
      </c>
      <c r="C19" s="98">
        <v>1999870</v>
      </c>
      <c r="D19" s="80">
        <v>2000000</v>
      </c>
      <c r="E19" s="80">
        <v>1393896</v>
      </c>
      <c r="F19" s="80">
        <f>E19/D19*100</f>
        <v>69.694800000000001</v>
      </c>
      <c r="G19" s="80">
        <v>3000000</v>
      </c>
      <c r="H19" s="80">
        <v>1113257.6599999999</v>
      </c>
      <c r="I19" s="80">
        <f>H19/G19*100</f>
        <v>37.108588666666662</v>
      </c>
      <c r="J19" s="80">
        <v>1500000</v>
      </c>
      <c r="K19" s="80" t="e">
        <f>#REF!</f>
        <v>#REF!</v>
      </c>
      <c r="L19" s="80" t="e">
        <f>K19/M19*100</f>
        <v>#REF!</v>
      </c>
      <c r="M19" s="80">
        <v>2225000</v>
      </c>
      <c r="N19" s="80">
        <v>1000000</v>
      </c>
      <c r="O19" s="80">
        <v>93662.7</v>
      </c>
      <c r="P19" s="80">
        <v>1000000</v>
      </c>
      <c r="Q19" s="80">
        <v>3000000</v>
      </c>
      <c r="R19" s="80"/>
      <c r="S19" s="80">
        <v>0</v>
      </c>
      <c r="T19" s="80"/>
      <c r="U19" s="80">
        <v>10000000</v>
      </c>
      <c r="V19" s="80"/>
      <c r="W19" s="80"/>
      <c r="X19" s="15"/>
      <c r="Y19" s="15"/>
      <c r="Z19" s="15"/>
    </row>
    <row r="20" spans="1:79" ht="16.5" customHeight="1">
      <c r="A20" s="24">
        <v>2002</v>
      </c>
      <c r="B20" s="21" t="s">
        <v>26</v>
      </c>
      <c r="C20" s="98"/>
      <c r="D20" s="80">
        <v>200000</v>
      </c>
      <c r="E20" s="80">
        <v>198660</v>
      </c>
      <c r="F20" s="80">
        <f>E20/D20*100</f>
        <v>99.33</v>
      </c>
      <c r="G20" s="80">
        <v>120000</v>
      </c>
      <c r="H20" s="80">
        <v>0</v>
      </c>
      <c r="I20" s="80">
        <f>H20/G20*100</f>
        <v>0</v>
      </c>
      <c r="J20" s="80">
        <v>150000</v>
      </c>
      <c r="K20" s="80">
        <v>0</v>
      </c>
      <c r="L20" s="80">
        <f>K20/M20*100</f>
        <v>0</v>
      </c>
      <c r="M20" s="80">
        <v>150000</v>
      </c>
      <c r="N20" s="80">
        <v>0</v>
      </c>
      <c r="O20" s="80"/>
      <c r="P20" s="80">
        <v>100000</v>
      </c>
      <c r="Q20" s="80">
        <v>100000</v>
      </c>
      <c r="R20" s="80"/>
      <c r="S20" s="80">
        <v>0</v>
      </c>
      <c r="T20" s="80"/>
      <c r="U20" s="80">
        <v>500000</v>
      </c>
      <c r="V20" s="80"/>
      <c r="W20" s="80"/>
      <c r="X20" s="9"/>
      <c r="Y20" s="228"/>
      <c r="Z20" s="8"/>
    </row>
    <row r="21" spans="1:79" ht="16.5" customHeight="1">
      <c r="A21" s="24">
        <v>2102</v>
      </c>
      <c r="B21" s="21" t="s">
        <v>4</v>
      </c>
      <c r="C21" s="98">
        <v>267715</v>
      </c>
      <c r="D21" s="80">
        <v>750000</v>
      </c>
      <c r="E21" s="80">
        <v>717341</v>
      </c>
      <c r="F21" s="80">
        <f>E21/D21*100</f>
        <v>95.645466666666664</v>
      </c>
      <c r="G21" s="80">
        <v>500000</v>
      </c>
      <c r="H21" s="80">
        <v>414143</v>
      </c>
      <c r="I21" s="80">
        <f>H21/G21*100</f>
        <v>82.828599999999994</v>
      </c>
      <c r="J21" s="80">
        <v>500000</v>
      </c>
      <c r="K21" s="57" t="e">
        <f>#REF!</f>
        <v>#REF!</v>
      </c>
      <c r="L21" s="80" t="e">
        <f>K21/M21*100</f>
        <v>#REF!</v>
      </c>
      <c r="M21" s="80">
        <v>500000</v>
      </c>
      <c r="N21" s="80">
        <v>1047000</v>
      </c>
      <c r="O21" s="80">
        <v>1046536.23</v>
      </c>
      <c r="P21" s="80">
        <v>500000</v>
      </c>
      <c r="Q21" s="80">
        <v>1000000</v>
      </c>
      <c r="R21" s="80"/>
      <c r="S21" s="80">
        <v>500000</v>
      </c>
      <c r="T21" s="80"/>
      <c r="U21" s="80">
        <v>5000000</v>
      </c>
      <c r="V21" s="80"/>
      <c r="W21" s="80"/>
      <c r="X21" s="15"/>
      <c r="Y21" s="15"/>
      <c r="Z21" s="15"/>
    </row>
    <row r="22" spans="1:79" ht="16.5" customHeight="1">
      <c r="A22" s="24">
        <v>2103</v>
      </c>
      <c r="B22" s="21" t="s">
        <v>3</v>
      </c>
      <c r="C22" s="98">
        <v>558822</v>
      </c>
      <c r="D22" s="80">
        <v>300000</v>
      </c>
      <c r="E22" s="80">
        <v>278900</v>
      </c>
      <c r="F22" s="80">
        <f>E22/D22*100</f>
        <v>92.966666666666669</v>
      </c>
      <c r="G22" s="80">
        <v>1000000</v>
      </c>
      <c r="H22" s="80">
        <v>292825</v>
      </c>
      <c r="I22" s="80">
        <f>H22/G22*100</f>
        <v>29.282499999999999</v>
      </c>
      <c r="J22" s="80">
        <v>500000</v>
      </c>
      <c r="K22" s="57" t="e">
        <f>#REF!</f>
        <v>#REF!</v>
      </c>
      <c r="L22" s="80" t="e">
        <f>K22/M22*100</f>
        <v>#REF!</v>
      </c>
      <c r="M22" s="80">
        <v>500000</v>
      </c>
      <c r="N22" s="80">
        <v>492000</v>
      </c>
      <c r="O22" s="80">
        <v>491100</v>
      </c>
      <c r="P22" s="80">
        <v>200000</v>
      </c>
      <c r="Q22" s="80">
        <v>200000</v>
      </c>
      <c r="R22" s="80"/>
      <c r="S22" s="80">
        <v>100000</v>
      </c>
      <c r="T22" s="80"/>
      <c r="U22" s="80">
        <v>2000000</v>
      </c>
      <c r="V22" s="80"/>
      <c r="W22" s="80"/>
      <c r="X22" s="9"/>
      <c r="Y22" s="228"/>
      <c r="Z22" s="8"/>
    </row>
    <row r="23" spans="1:79" ht="16.5" customHeight="1">
      <c r="A23" s="16">
        <v>2104</v>
      </c>
      <c r="B23" s="140" t="s">
        <v>33</v>
      </c>
      <c r="C23" s="157"/>
      <c r="D23" s="57"/>
      <c r="E23" s="57"/>
      <c r="F23" s="57"/>
      <c r="G23" s="57">
        <v>0</v>
      </c>
      <c r="H23" s="57">
        <v>0</v>
      </c>
      <c r="I23" s="57"/>
      <c r="J23" s="57"/>
      <c r="K23" s="102"/>
      <c r="L23" s="80"/>
      <c r="M23" s="57"/>
      <c r="N23" s="57"/>
      <c r="O23" s="57"/>
      <c r="P23" s="57"/>
      <c r="Q23" s="57">
        <v>0</v>
      </c>
      <c r="R23" s="57"/>
      <c r="S23" s="57">
        <v>10000000</v>
      </c>
      <c r="T23" s="57"/>
      <c r="U23" s="57">
        <v>0</v>
      </c>
      <c r="V23" s="57"/>
      <c r="W23" s="57"/>
      <c r="X23" s="15"/>
      <c r="Y23" s="15"/>
      <c r="Z23" s="15"/>
    </row>
    <row r="24" spans="1:79" s="10" customFormat="1" ht="16.5" customHeight="1">
      <c r="A24" s="14">
        <v>2106</v>
      </c>
      <c r="B24" s="10" t="s">
        <v>2</v>
      </c>
      <c r="L24" s="80"/>
      <c r="Q24" s="80"/>
      <c r="V24" s="80"/>
      <c r="W24" s="80"/>
      <c r="X24" s="9"/>
      <c r="Y24" s="228"/>
      <c r="Z24" s="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s="19" customFormat="1" ht="16.5" customHeight="1" thickBot="1">
      <c r="A25" s="252" t="s">
        <v>0</v>
      </c>
      <c r="B25" s="252"/>
      <c r="C25" s="250">
        <f>SUM(C19:C23)</f>
        <v>2826407</v>
      </c>
      <c r="D25" s="250">
        <f>SUM(D19:D23)</f>
        <v>3250000</v>
      </c>
      <c r="E25" s="250">
        <f>SUM(E19:E23)</f>
        <v>2588797</v>
      </c>
      <c r="F25" s="251">
        <f>E25/D25*100</f>
        <v>79.655292307692307</v>
      </c>
      <c r="G25" s="250">
        <f>SUM(G19:G23)</f>
        <v>4620000</v>
      </c>
      <c r="H25" s="250">
        <f>SUM(H19:H23)</f>
        <v>1820225.66</v>
      </c>
      <c r="I25" s="250">
        <f>H25/G25*100</f>
        <v>39.398823809523812</v>
      </c>
      <c r="J25" s="250">
        <f>SUM(J19:J23)</f>
        <v>2650000</v>
      </c>
      <c r="K25" s="250" t="e">
        <f>SUM(K19:K22)</f>
        <v>#REF!</v>
      </c>
      <c r="L25" s="80" t="e">
        <f>K25/M25*100</f>
        <v>#REF!</v>
      </c>
      <c r="M25" s="250">
        <f>SUM(M19:M23)</f>
        <v>3375000</v>
      </c>
      <c r="N25" s="250">
        <f>SUM(N19:N23)</f>
        <v>2539000</v>
      </c>
      <c r="O25" s="250">
        <v>602430.63</v>
      </c>
      <c r="P25" s="250">
        <f>SUM(P19:P23)</f>
        <v>1800000</v>
      </c>
      <c r="Q25" s="250">
        <f>SUM(Q19:Q23)</f>
        <v>4300000</v>
      </c>
      <c r="R25" s="250">
        <f>SUM(R19:R24)</f>
        <v>0</v>
      </c>
      <c r="S25" s="250">
        <f>SUM(S19:S23)</f>
        <v>10600000</v>
      </c>
      <c r="T25" s="250"/>
      <c r="U25" s="250">
        <f>SUM(U19:U24)</f>
        <v>17500000</v>
      </c>
      <c r="V25" s="250">
        <f>SUM(V19:V24)</f>
        <v>0</v>
      </c>
      <c r="W25" s="250">
        <f>SUM(W19:W24)</f>
        <v>0</v>
      </c>
      <c r="X25" s="15"/>
      <c r="Y25" s="15"/>
      <c r="Z25" s="15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16.5" customHeight="1" thickTop="1">
      <c r="X26" s="9"/>
      <c r="Y26" s="228"/>
      <c r="Z26" s="8"/>
    </row>
    <row r="27" spans="1:79" ht="16.5" customHeight="1">
      <c r="X27" s="15"/>
      <c r="Y27" s="15"/>
      <c r="Z27" s="15"/>
    </row>
    <row r="28" spans="1:79" ht="16.5" customHeight="1">
      <c r="X28" s="9"/>
      <c r="Y28" s="228"/>
      <c r="Z28" s="8"/>
    </row>
    <row r="29" spans="1:79" s="39" customFormat="1" ht="16.5" customHeight="1">
      <c r="A29" s="53"/>
      <c r="B29" s="437" t="s">
        <v>20</v>
      </c>
      <c r="C29" s="437"/>
      <c r="D29" s="437"/>
      <c r="E29" s="47"/>
      <c r="F29" s="47"/>
      <c r="G29" s="47"/>
      <c r="H29" s="47"/>
      <c r="I29" s="47"/>
      <c r="J29" s="47"/>
      <c r="K29" s="50"/>
      <c r="L29" s="50"/>
      <c r="M29" s="47"/>
      <c r="N29" s="50"/>
      <c r="O29" s="50"/>
      <c r="P29" s="50"/>
      <c r="Q29" s="45"/>
      <c r="R29" s="50"/>
      <c r="S29" s="50"/>
      <c r="T29" s="50"/>
      <c r="U29" s="50"/>
      <c r="V29" s="50"/>
      <c r="W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</row>
    <row r="30" spans="1:79" s="39" customFormat="1" ht="16.5" customHeight="1">
      <c r="B30" s="42" t="s">
        <v>19</v>
      </c>
      <c r="C30" s="238"/>
      <c r="D30" s="237"/>
      <c r="E30" s="47"/>
      <c r="F30" s="47"/>
      <c r="G30" s="47"/>
      <c r="H30" s="47"/>
      <c r="I30" s="51"/>
      <c r="J30" s="51"/>
      <c r="K30" s="50"/>
      <c r="L30" s="50"/>
      <c r="M30" s="51"/>
      <c r="N30" s="50"/>
      <c r="O30" s="50"/>
      <c r="P30" s="50"/>
      <c r="Q30" s="45"/>
      <c r="R30" s="50"/>
      <c r="S30" s="50"/>
      <c r="T30" s="50"/>
      <c r="U30" s="50"/>
      <c r="V30" s="50"/>
      <c r="W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</row>
    <row r="31" spans="1:79" s="39" customFormat="1" ht="16.5" customHeight="1">
      <c r="B31" s="49"/>
      <c r="C31" s="48"/>
      <c r="E31" s="47"/>
      <c r="F31" s="47"/>
      <c r="G31" s="47"/>
      <c r="H31" s="47"/>
      <c r="I31" s="46"/>
      <c r="J31" s="46"/>
      <c r="K31" s="44"/>
      <c r="L31" s="44"/>
      <c r="M31" s="46"/>
      <c r="N31" s="44"/>
      <c r="O31" s="44"/>
      <c r="P31" s="44"/>
      <c r="Q31" s="45"/>
      <c r="R31" s="44"/>
      <c r="S31" s="44"/>
      <c r="T31" s="44"/>
      <c r="U31" s="44"/>
      <c r="V31" s="44"/>
      <c r="W31" s="40"/>
      <c r="X31" s="43"/>
      <c r="Y31" s="43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</row>
    <row r="32" spans="1:79" s="39" customFormat="1" ht="16.5" customHeight="1">
      <c r="E32" s="47"/>
      <c r="F32" s="47"/>
      <c r="G32" s="47"/>
      <c r="H32" s="438"/>
      <c r="I32" s="438"/>
      <c r="J32" s="438"/>
      <c r="K32" s="50"/>
      <c r="L32" s="50"/>
      <c r="M32" s="50"/>
      <c r="N32" s="50"/>
      <c r="O32" s="50"/>
      <c r="P32" s="50"/>
      <c r="Q32" s="45"/>
      <c r="R32" s="50"/>
      <c r="S32" s="50"/>
      <c r="T32" s="50"/>
      <c r="U32" s="50"/>
      <c r="V32" s="50"/>
      <c r="W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</row>
    <row r="33" spans="1:79" s="39" customFormat="1" ht="16.5" customHeight="1">
      <c r="A33" s="77"/>
      <c r="B33" s="77"/>
      <c r="C33" s="77"/>
      <c r="D33" s="77"/>
      <c r="E33" s="77"/>
      <c r="F33" s="77"/>
      <c r="G33" s="77"/>
      <c r="H33" s="77"/>
      <c r="I33" s="50"/>
      <c r="J33" s="50"/>
      <c r="K33" s="50"/>
      <c r="L33" s="50"/>
      <c r="M33" s="50"/>
      <c r="N33" s="50"/>
      <c r="O33" s="50"/>
      <c r="P33" s="50"/>
      <c r="Q33" s="45"/>
      <c r="R33" s="50"/>
      <c r="S33" s="50"/>
      <c r="T33" s="50"/>
      <c r="U33" s="50"/>
      <c r="V33" s="50"/>
      <c r="W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1:79" ht="16.5" customHeight="1">
      <c r="A34" s="92" t="s">
        <v>131</v>
      </c>
      <c r="B34" s="92"/>
      <c r="C34" s="9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4"/>
      <c r="R34" s="30"/>
      <c r="S34" s="30"/>
      <c r="T34" s="30"/>
      <c r="U34" s="30"/>
      <c r="V34" s="30"/>
      <c r="W34" s="30"/>
    </row>
    <row r="35" spans="1:79" s="39" customFormat="1" ht="16.5" customHeight="1">
      <c r="A35" s="90" t="s">
        <v>129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125"/>
      <c r="R35" s="91"/>
      <c r="S35" s="91"/>
      <c r="T35" s="91"/>
      <c r="U35" s="91"/>
      <c r="V35" s="91"/>
      <c r="W35" s="91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</row>
    <row r="36" spans="1:79" ht="16.5" customHeight="1">
      <c r="A36" s="90" t="s">
        <v>130</v>
      </c>
      <c r="B36" s="89"/>
      <c r="C36" s="8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124"/>
      <c r="R36" s="30"/>
      <c r="S36" s="30"/>
      <c r="T36" s="30"/>
      <c r="U36" s="30"/>
      <c r="V36" s="30"/>
      <c r="W36" s="30"/>
    </row>
    <row r="37" spans="1:79" s="30" customFormat="1" ht="16.5" customHeight="1">
      <c r="A37" s="410" t="s">
        <v>15</v>
      </c>
      <c r="B37" s="411"/>
      <c r="C37" s="34">
        <v>2014</v>
      </c>
      <c r="D37" s="414">
        <v>2015</v>
      </c>
      <c r="E37" s="415"/>
      <c r="F37" s="416"/>
      <c r="G37" s="414">
        <v>2016</v>
      </c>
      <c r="H37" s="415"/>
      <c r="I37" s="416"/>
      <c r="J37" s="28">
        <v>2017</v>
      </c>
      <c r="K37" s="417">
        <v>2017</v>
      </c>
      <c r="L37" s="418"/>
      <c r="M37" s="419"/>
      <c r="N37" s="417">
        <v>2018</v>
      </c>
      <c r="O37" s="419"/>
      <c r="P37" s="33">
        <v>2019</v>
      </c>
      <c r="Q37" s="434">
        <v>2020</v>
      </c>
      <c r="R37" s="434"/>
      <c r="S37" s="434">
        <v>2021</v>
      </c>
      <c r="T37" s="434"/>
      <c r="U37" s="32">
        <v>2022</v>
      </c>
      <c r="V37" s="425" t="s">
        <v>14</v>
      </c>
      <c r="W37" s="425" t="s">
        <v>13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</row>
    <row r="38" spans="1:79" ht="45.75" customHeight="1">
      <c r="A38" s="412"/>
      <c r="B38" s="413"/>
      <c r="C38" s="29" t="s">
        <v>9</v>
      </c>
      <c r="D38" s="28" t="s">
        <v>8</v>
      </c>
      <c r="E38" s="28" t="s">
        <v>9</v>
      </c>
      <c r="F38" s="26" t="s">
        <v>12</v>
      </c>
      <c r="G38" s="26" t="s">
        <v>11</v>
      </c>
      <c r="H38" s="28" t="s">
        <v>9</v>
      </c>
      <c r="I38" s="26" t="s">
        <v>12</v>
      </c>
      <c r="J38" s="28" t="s">
        <v>8</v>
      </c>
      <c r="K38" s="28" t="s">
        <v>10</v>
      </c>
      <c r="L38" s="26" t="s">
        <v>12</v>
      </c>
      <c r="M38" s="26" t="s">
        <v>11</v>
      </c>
      <c r="N38" s="26" t="s">
        <v>11</v>
      </c>
      <c r="O38" s="28" t="s">
        <v>10</v>
      </c>
      <c r="P38" s="28" t="s">
        <v>8</v>
      </c>
      <c r="Q38" s="27" t="s">
        <v>8</v>
      </c>
      <c r="R38" s="26" t="s">
        <v>68</v>
      </c>
      <c r="S38" s="27" t="s">
        <v>8</v>
      </c>
      <c r="T38" s="26" t="s">
        <v>7</v>
      </c>
      <c r="U38" s="25" t="s">
        <v>6</v>
      </c>
      <c r="V38" s="426"/>
      <c r="W38" s="426"/>
    </row>
    <row r="39" spans="1:79" ht="16.5" customHeight="1">
      <c r="A39" s="138">
        <v>2001</v>
      </c>
      <c r="B39" s="123" t="s">
        <v>5</v>
      </c>
      <c r="C39" s="138"/>
      <c r="D39" s="120">
        <v>65000</v>
      </c>
      <c r="E39" s="120">
        <v>63675</v>
      </c>
      <c r="F39" s="120">
        <f>E39/D39*100</f>
        <v>97.961538461538467</v>
      </c>
      <c r="G39" s="120"/>
      <c r="H39" s="120"/>
      <c r="I39" s="120"/>
      <c r="J39" s="120"/>
      <c r="K39" s="120">
        <v>172000</v>
      </c>
      <c r="L39" s="120">
        <f>K39/M39*100</f>
        <v>100</v>
      </c>
      <c r="M39" s="120">
        <v>172000</v>
      </c>
      <c r="N39" s="249">
        <v>472000</v>
      </c>
      <c r="O39" s="248">
        <v>471915</v>
      </c>
      <c r="P39" s="248">
        <v>8205000</v>
      </c>
      <c r="Q39" s="248">
        <v>750000</v>
      </c>
      <c r="R39" s="248">
        <v>5450572.0300000003</v>
      </c>
      <c r="S39" s="248">
        <v>1000000</v>
      </c>
      <c r="T39" s="248"/>
      <c r="U39" s="248">
        <v>1000000</v>
      </c>
      <c r="V39" s="120"/>
      <c r="W39" s="120"/>
    </row>
    <row r="40" spans="1:79" ht="16.5" customHeight="1">
      <c r="A40" s="138">
        <v>2003</v>
      </c>
      <c r="B40" s="123" t="s">
        <v>25</v>
      </c>
      <c r="C40" s="210">
        <v>220640</v>
      </c>
      <c r="D40" s="120">
        <v>500000</v>
      </c>
      <c r="E40" s="120">
        <v>204255</v>
      </c>
      <c r="F40" s="120">
        <f>E40/D40*100</f>
        <v>40.850999999999999</v>
      </c>
      <c r="G40" s="120">
        <v>500000</v>
      </c>
      <c r="H40" s="120">
        <v>0</v>
      </c>
      <c r="I40" s="120">
        <f>H40/G40*100</f>
        <v>0</v>
      </c>
      <c r="J40" s="120">
        <v>500000</v>
      </c>
      <c r="K40" s="120"/>
      <c r="L40" s="120"/>
      <c r="M40" s="120">
        <v>500000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</row>
    <row r="41" spans="1:79" ht="16.5" customHeight="1">
      <c r="A41" s="138">
        <v>2102</v>
      </c>
      <c r="B41" s="123" t="s">
        <v>4</v>
      </c>
      <c r="C41" s="138"/>
      <c r="D41" s="120">
        <v>200000</v>
      </c>
      <c r="E41" s="120">
        <v>136560</v>
      </c>
      <c r="F41" s="120">
        <f>E41/D41*100</f>
        <v>68.28</v>
      </c>
      <c r="G41" s="120">
        <v>434516</v>
      </c>
      <c r="H41" s="120">
        <v>384177</v>
      </c>
      <c r="I41" s="120">
        <f>H41/G41*100</f>
        <v>88.414926032643208</v>
      </c>
      <c r="J41" s="120">
        <v>200000</v>
      </c>
      <c r="K41" s="124">
        <v>210242</v>
      </c>
      <c r="L41" s="120">
        <f>K41/M41*100</f>
        <v>99.640758293838857</v>
      </c>
      <c r="M41" s="120">
        <v>211000</v>
      </c>
      <c r="N41" s="120">
        <v>200000</v>
      </c>
      <c r="O41" s="120">
        <v>178933</v>
      </c>
      <c r="P41" s="120">
        <v>200000</v>
      </c>
      <c r="Q41" s="120">
        <v>231500</v>
      </c>
      <c r="R41" s="120"/>
      <c r="S41" s="120">
        <v>200000</v>
      </c>
      <c r="T41" s="120"/>
      <c r="U41" s="120">
        <v>500000</v>
      </c>
      <c r="V41" s="120"/>
      <c r="W41" s="120"/>
    </row>
    <row r="42" spans="1:79" ht="16.5" customHeight="1">
      <c r="A42" s="138">
        <v>2103</v>
      </c>
      <c r="B42" s="123" t="s">
        <v>3</v>
      </c>
      <c r="C42" s="138"/>
      <c r="D42" s="120">
        <v>500000</v>
      </c>
      <c r="E42" s="120"/>
      <c r="F42" s="120">
        <f>E42/D42*100</f>
        <v>0</v>
      </c>
      <c r="G42" s="120">
        <v>0</v>
      </c>
      <c r="H42" s="120">
        <v>0</v>
      </c>
      <c r="I42" s="120"/>
      <c r="J42" s="120"/>
      <c r="K42" s="120"/>
      <c r="L42" s="120"/>
      <c r="M42" s="120"/>
      <c r="N42" s="120">
        <v>10126000</v>
      </c>
      <c r="O42" s="120">
        <v>4966749.83</v>
      </c>
      <c r="P42" s="120">
        <v>5159250.17</v>
      </c>
      <c r="Q42" s="120"/>
      <c r="R42" s="120"/>
      <c r="S42" s="120"/>
      <c r="T42" s="120"/>
      <c r="U42" s="120"/>
      <c r="V42" s="120"/>
      <c r="W42" s="120"/>
    </row>
    <row r="43" spans="1:79" ht="16.5" customHeight="1">
      <c r="A43" s="136">
        <v>2104</v>
      </c>
      <c r="B43" s="123" t="s">
        <v>5</v>
      </c>
      <c r="C43" s="136"/>
      <c r="D43" s="199"/>
      <c r="E43" s="199"/>
      <c r="F43" s="199"/>
      <c r="G43" s="199"/>
      <c r="H43" s="199"/>
      <c r="I43" s="199"/>
      <c r="J43" s="199"/>
      <c r="K43" s="199"/>
      <c r="L43" s="120"/>
      <c r="M43" s="199"/>
      <c r="N43" s="199">
        <v>150000</v>
      </c>
      <c r="O43" s="199">
        <v>112450</v>
      </c>
      <c r="P43" s="199">
        <v>617200</v>
      </c>
      <c r="Q43" s="199"/>
      <c r="R43" s="199"/>
      <c r="S43" s="199"/>
      <c r="T43" s="199"/>
      <c r="U43" s="199"/>
      <c r="V43" s="199"/>
      <c r="W43" s="199"/>
    </row>
    <row r="44" spans="1:79" s="19" customFormat="1" ht="16.5" customHeight="1" thickBot="1">
      <c r="A44" s="115" t="s">
        <v>0</v>
      </c>
      <c r="B44" s="115"/>
      <c r="C44" s="114">
        <f>SUM(C39:C42)</f>
        <v>220640</v>
      </c>
      <c r="D44" s="114">
        <f>SUM(D39:D42)</f>
        <v>1265000</v>
      </c>
      <c r="E44" s="114">
        <f>SUM(E39:E42)</f>
        <v>404490</v>
      </c>
      <c r="F44" s="197">
        <f>E44/D44*100</f>
        <v>31.975494071146244</v>
      </c>
      <c r="G44" s="114">
        <f>SUM(G39:G42)</f>
        <v>934516</v>
      </c>
      <c r="H44" s="114">
        <f>SUM(H39:H42)</f>
        <v>384177</v>
      </c>
      <c r="I44" s="114">
        <f>H44/G44*100</f>
        <v>41.10972952844039</v>
      </c>
      <c r="J44" s="114">
        <f>SUM(J39:J42)</f>
        <v>700000</v>
      </c>
      <c r="K44" s="114">
        <f>SUM(K39:K42)</f>
        <v>382242</v>
      </c>
      <c r="L44" s="120">
        <f>K44/M44*100</f>
        <v>43.289014722536805</v>
      </c>
      <c r="M44" s="114">
        <f>SUM(M39:M42)</f>
        <v>883000</v>
      </c>
      <c r="N44" s="114">
        <f t="shared" ref="N44:S44" si="1">SUM(N39:N43)</f>
        <v>10948000</v>
      </c>
      <c r="O44" s="114">
        <f t="shared" si="1"/>
        <v>5730047.8300000001</v>
      </c>
      <c r="P44" s="114">
        <f t="shared" si="1"/>
        <v>14181450.17</v>
      </c>
      <c r="Q44" s="114">
        <f t="shared" si="1"/>
        <v>981500</v>
      </c>
      <c r="R44" s="114">
        <f t="shared" si="1"/>
        <v>5450572.0300000003</v>
      </c>
      <c r="S44" s="114">
        <f t="shared" si="1"/>
        <v>1200000</v>
      </c>
      <c r="T44" s="114"/>
      <c r="U44" s="114">
        <f>SUM(U39:U43)</f>
        <v>1500000</v>
      </c>
      <c r="V44" s="114">
        <f>SUM(V39:V43)</f>
        <v>0</v>
      </c>
      <c r="W44" s="114">
        <f>SUM(W39:W43)</f>
        <v>0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s="19" customFormat="1" ht="16.5" customHeight="1" thickTop="1">
      <c r="A45" s="196"/>
      <c r="B45" s="196"/>
      <c r="C45" s="196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s="19" customFormat="1" ht="16.5" customHeight="1">
      <c r="A46" s="196"/>
      <c r="B46" s="196"/>
      <c r="C46" s="196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s="39" customFormat="1" ht="16.5" customHeight="1">
      <c r="A47" s="90" t="s">
        <v>129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125"/>
      <c r="R47" s="91"/>
      <c r="S47" s="91"/>
      <c r="T47" s="91"/>
      <c r="U47" s="91"/>
      <c r="V47" s="91"/>
      <c r="W47" s="91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</row>
    <row r="48" spans="1:79" ht="16.5" customHeight="1">
      <c r="A48" s="90" t="s">
        <v>128</v>
      </c>
      <c r="B48" s="89"/>
      <c r="C48" s="8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124"/>
      <c r="R48" s="30"/>
      <c r="S48" s="30"/>
      <c r="T48" s="30"/>
      <c r="U48" s="30"/>
      <c r="V48" s="30"/>
      <c r="W48" s="30"/>
    </row>
    <row r="49" spans="1:79" s="30" customFormat="1" ht="16.5" customHeight="1">
      <c r="A49" s="410" t="s">
        <v>15</v>
      </c>
      <c r="B49" s="411"/>
      <c r="C49" s="34">
        <v>2014</v>
      </c>
      <c r="D49" s="414">
        <v>2015</v>
      </c>
      <c r="E49" s="415"/>
      <c r="F49" s="416"/>
      <c r="G49" s="414">
        <v>2016</v>
      </c>
      <c r="H49" s="415"/>
      <c r="I49" s="416"/>
      <c r="J49" s="28">
        <v>2017</v>
      </c>
      <c r="K49" s="417">
        <v>2017</v>
      </c>
      <c r="L49" s="418"/>
      <c r="M49" s="419"/>
      <c r="N49" s="417">
        <v>2018</v>
      </c>
      <c r="O49" s="419"/>
      <c r="P49" s="33">
        <v>2019</v>
      </c>
      <c r="Q49" s="434">
        <v>2020</v>
      </c>
      <c r="R49" s="434"/>
      <c r="S49" s="434">
        <v>2021</v>
      </c>
      <c r="T49" s="434"/>
      <c r="U49" s="32">
        <v>2022</v>
      </c>
      <c r="V49" s="425" t="s">
        <v>14</v>
      </c>
      <c r="W49" s="425" t="s">
        <v>13</v>
      </c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</row>
    <row r="50" spans="1:79" ht="45.75" customHeight="1">
      <c r="A50" s="412"/>
      <c r="B50" s="413"/>
      <c r="C50" s="29" t="s">
        <v>9</v>
      </c>
      <c r="D50" s="28" t="s">
        <v>8</v>
      </c>
      <c r="E50" s="28" t="s">
        <v>9</v>
      </c>
      <c r="F50" s="26" t="s">
        <v>12</v>
      </c>
      <c r="G50" s="26" t="s">
        <v>11</v>
      </c>
      <c r="H50" s="28" t="s">
        <v>9</v>
      </c>
      <c r="I50" s="26" t="s">
        <v>12</v>
      </c>
      <c r="J50" s="28" t="s">
        <v>8</v>
      </c>
      <c r="K50" s="28" t="s">
        <v>10</v>
      </c>
      <c r="L50" s="26" t="s">
        <v>12</v>
      </c>
      <c r="M50" s="26" t="s">
        <v>11</v>
      </c>
      <c r="N50" s="26" t="s">
        <v>11</v>
      </c>
      <c r="O50" s="28" t="s">
        <v>10</v>
      </c>
      <c r="P50" s="28" t="s">
        <v>8</v>
      </c>
      <c r="Q50" s="27" t="s">
        <v>8</v>
      </c>
      <c r="R50" s="26" t="s">
        <v>68</v>
      </c>
      <c r="S50" s="27" t="s">
        <v>8</v>
      </c>
      <c r="T50" s="26" t="s">
        <v>7</v>
      </c>
      <c r="U50" s="25" t="s">
        <v>6</v>
      </c>
      <c r="V50" s="426"/>
      <c r="W50" s="426"/>
    </row>
    <row r="51" spans="1:79" ht="20.25" customHeight="1">
      <c r="A51" s="138">
        <v>2001</v>
      </c>
      <c r="B51" s="123" t="s">
        <v>5</v>
      </c>
      <c r="C51" s="29"/>
      <c r="D51" s="28"/>
      <c r="E51" s="28"/>
      <c r="F51" s="26"/>
      <c r="G51" s="26"/>
      <c r="H51" s="28"/>
      <c r="I51" s="26"/>
      <c r="J51" s="28"/>
      <c r="K51" s="28"/>
      <c r="L51" s="26"/>
      <c r="M51" s="26"/>
      <c r="N51" s="26"/>
      <c r="O51" s="28"/>
      <c r="P51" s="28"/>
      <c r="Q51" s="27">
        <v>750000</v>
      </c>
      <c r="R51" s="28"/>
      <c r="S51" s="247">
        <v>1000000</v>
      </c>
      <c r="T51" s="247"/>
      <c r="U51" s="247">
        <v>15000000</v>
      </c>
      <c r="V51" s="25"/>
      <c r="W51" s="25"/>
    </row>
    <row r="52" spans="1:79" ht="16.5" customHeight="1">
      <c r="A52" s="138">
        <v>2003</v>
      </c>
      <c r="B52" s="123" t="s">
        <v>25</v>
      </c>
      <c r="C52" s="210"/>
      <c r="D52" s="120">
        <v>500000</v>
      </c>
      <c r="E52" s="120"/>
      <c r="F52" s="120">
        <f>E52/D52*100</f>
        <v>0</v>
      </c>
      <c r="G52" s="120">
        <v>500000</v>
      </c>
      <c r="H52" s="120">
        <v>0</v>
      </c>
      <c r="I52" s="120">
        <f>H52/G52*100</f>
        <v>0</v>
      </c>
      <c r="J52" s="120">
        <v>200000</v>
      </c>
      <c r="K52" s="120"/>
      <c r="L52" s="120"/>
      <c r="M52" s="120">
        <v>200000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</row>
    <row r="53" spans="1:79" ht="16.5" customHeight="1">
      <c r="A53" s="136">
        <v>2101</v>
      </c>
      <c r="B53" s="123" t="s">
        <v>25</v>
      </c>
      <c r="C53" s="246"/>
      <c r="D53" s="199"/>
      <c r="E53" s="199"/>
      <c r="F53" s="120"/>
      <c r="G53" s="199"/>
      <c r="H53" s="199"/>
      <c r="I53" s="120"/>
      <c r="J53" s="199"/>
      <c r="K53" s="199"/>
      <c r="L53" s="199"/>
      <c r="M53" s="199"/>
      <c r="N53" s="199"/>
      <c r="O53" s="199"/>
      <c r="P53" s="199"/>
      <c r="Q53" s="199">
        <v>900000</v>
      </c>
      <c r="R53" s="199"/>
      <c r="S53" s="199"/>
      <c r="T53" s="199"/>
      <c r="U53" s="199"/>
      <c r="V53" s="199"/>
      <c r="W53" s="199"/>
    </row>
    <row r="54" spans="1:79" ht="16.5" customHeight="1">
      <c r="A54" s="136">
        <v>2102</v>
      </c>
      <c r="B54" s="123" t="s">
        <v>4</v>
      </c>
      <c r="C54" s="246">
        <v>195610</v>
      </c>
      <c r="D54" s="199">
        <v>220000</v>
      </c>
      <c r="E54" s="199">
        <v>218144</v>
      </c>
      <c r="F54" s="120">
        <f>E54/D54*100</f>
        <v>99.156363636363636</v>
      </c>
      <c r="G54" s="199">
        <v>766000</v>
      </c>
      <c r="H54" s="199">
        <v>764336.3</v>
      </c>
      <c r="I54" s="120">
        <f>H54/G54*100</f>
        <v>99.782806788511763</v>
      </c>
      <c r="J54" s="199">
        <v>800000</v>
      </c>
      <c r="K54" s="199">
        <v>788413</v>
      </c>
      <c r="L54" s="199">
        <f>K54/M54*100</f>
        <v>99.9256020278834</v>
      </c>
      <c r="M54" s="199">
        <v>789000</v>
      </c>
      <c r="N54" s="199">
        <v>627000</v>
      </c>
      <c r="O54" s="199">
        <v>618609</v>
      </c>
      <c r="P54" s="199">
        <v>300000</v>
      </c>
      <c r="Q54" s="199">
        <v>200000</v>
      </c>
      <c r="R54" s="199">
        <v>309755</v>
      </c>
      <c r="S54" s="199">
        <v>500000</v>
      </c>
      <c r="T54" s="199"/>
      <c r="U54" s="199">
        <v>500000</v>
      </c>
      <c r="V54" s="199"/>
      <c r="W54" s="199"/>
    </row>
    <row r="55" spans="1:79" ht="16.5" customHeight="1">
      <c r="A55" s="136">
        <v>2103</v>
      </c>
      <c r="B55" s="123" t="s">
        <v>3</v>
      </c>
      <c r="C55" s="136"/>
      <c r="D55" s="199"/>
      <c r="E55" s="199"/>
      <c r="F55" s="120"/>
      <c r="G55" s="199"/>
      <c r="H55" s="199"/>
      <c r="I55" s="120"/>
      <c r="J55" s="199"/>
      <c r="K55" s="199"/>
      <c r="L55" s="199"/>
      <c r="M55" s="199"/>
      <c r="N55" s="199">
        <v>500000</v>
      </c>
      <c r="O55" s="199">
        <v>0</v>
      </c>
      <c r="P55" s="199">
        <v>300000</v>
      </c>
      <c r="Q55" s="199"/>
      <c r="R55" s="199"/>
      <c r="S55" s="199"/>
      <c r="T55" s="199"/>
      <c r="U55" s="199"/>
      <c r="V55" s="199"/>
      <c r="W55" s="199"/>
    </row>
    <row r="56" spans="1:79" s="10" customFormat="1" ht="16.5" customHeight="1">
      <c r="A56" s="134">
        <v>2106</v>
      </c>
      <c r="B56" s="133" t="s">
        <v>2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99"/>
      <c r="M56" s="133"/>
      <c r="N56" s="199">
        <v>500000</v>
      </c>
      <c r="O56" s="199">
        <v>450000</v>
      </c>
      <c r="P56" s="199"/>
      <c r="Q56" s="199">
        <v>10000</v>
      </c>
      <c r="R56" s="199"/>
      <c r="S56" s="199"/>
      <c r="T56" s="199"/>
      <c r="U56" s="199"/>
      <c r="V56" s="199"/>
      <c r="W56" s="199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1:79" s="19" customFormat="1" ht="16.5" customHeight="1" thickBot="1">
      <c r="A57" s="115" t="s">
        <v>0</v>
      </c>
      <c r="B57" s="115"/>
      <c r="C57" s="114">
        <f>SUM(C52:C54)</f>
        <v>195610</v>
      </c>
      <c r="D57" s="114">
        <f>SUM(D52:D54)</f>
        <v>720000</v>
      </c>
      <c r="E57" s="114">
        <f>SUM(E52:E54)</f>
        <v>218144</v>
      </c>
      <c r="F57" s="197">
        <f>E57/D57*100</f>
        <v>30.297777777777778</v>
      </c>
      <c r="G57" s="114">
        <f>SUM(G52:G54)</f>
        <v>1266000</v>
      </c>
      <c r="H57" s="114">
        <f>SUM(H52:H54)</f>
        <v>764336.3</v>
      </c>
      <c r="I57" s="114">
        <f>H57/G57*100</f>
        <v>60.37411532385466</v>
      </c>
      <c r="J57" s="114">
        <f>SUM(J52:J54)</f>
        <v>1000000</v>
      </c>
      <c r="K57" s="114">
        <f>SUM(K52:K54)</f>
        <v>788413</v>
      </c>
      <c r="L57" s="114">
        <f>K57/M57*100</f>
        <v>79.718200202224466</v>
      </c>
      <c r="M57" s="114">
        <f>SUM(M52:M54)</f>
        <v>989000</v>
      </c>
      <c r="N57" s="114">
        <f>SUM(N54:N56)</f>
        <v>1627000</v>
      </c>
      <c r="O57" s="114">
        <f>SUM(O54:O56)</f>
        <v>1068609</v>
      </c>
      <c r="P57" s="114">
        <f>SUM(P54:P56)</f>
        <v>600000</v>
      </c>
      <c r="Q57" s="114">
        <f>SUM(Q51:Q56)</f>
        <v>1860000</v>
      </c>
      <c r="R57" s="114">
        <f>SUM(R54:R56)</f>
        <v>309755</v>
      </c>
      <c r="S57" s="114">
        <f>SUM(S51:S56)</f>
        <v>1500000</v>
      </c>
      <c r="T57" s="114"/>
      <c r="U57" s="114">
        <f>SUM(U51:U56)</f>
        <v>15500000</v>
      </c>
      <c r="V57" s="114">
        <f>SUM(V51:V56)</f>
        <v>0</v>
      </c>
      <c r="W57" s="114">
        <f>SUM(W54:W56)</f>
        <v>0</v>
      </c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ht="16.5" customHeight="1" thickTop="1"/>
    <row r="59" spans="1:79" ht="16.5" customHeight="1">
      <c r="B59" s="437" t="s">
        <v>20</v>
      </c>
      <c r="C59" s="437"/>
      <c r="D59" s="437"/>
      <c r="X59" s="15"/>
      <c r="Y59" s="15"/>
    </row>
    <row r="60" spans="1:79" s="39" customFormat="1" ht="16.5" customHeight="1">
      <c r="A60" s="53"/>
      <c r="B60" s="42" t="s">
        <v>19</v>
      </c>
      <c r="C60" s="238"/>
      <c r="D60" s="237"/>
      <c r="E60" s="47"/>
      <c r="F60" s="47"/>
      <c r="G60" s="47"/>
      <c r="H60" s="47"/>
      <c r="I60" s="47"/>
      <c r="J60" s="47"/>
      <c r="K60" s="50"/>
      <c r="L60" s="50"/>
      <c r="M60" s="47"/>
      <c r="N60" s="50"/>
      <c r="O60" s="50"/>
      <c r="P60" s="50"/>
      <c r="Q60" s="45"/>
      <c r="R60" s="50"/>
      <c r="S60" s="50"/>
      <c r="T60" s="50"/>
      <c r="U60" s="50"/>
      <c r="V60" s="50"/>
      <c r="W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</row>
    <row r="61" spans="1:79" s="39" customFormat="1" ht="16.5" customHeight="1">
      <c r="B61" s="42"/>
      <c r="C61" s="238"/>
      <c r="D61" s="237"/>
      <c r="E61" s="47"/>
      <c r="F61" s="47"/>
      <c r="G61" s="47"/>
      <c r="H61" s="47"/>
      <c r="I61" s="51"/>
      <c r="J61" s="51"/>
      <c r="K61" s="50"/>
      <c r="L61" s="50"/>
      <c r="M61" s="51"/>
      <c r="N61" s="50"/>
      <c r="O61" s="50"/>
      <c r="P61" s="50"/>
      <c r="Q61" s="45"/>
      <c r="R61" s="50"/>
      <c r="S61" s="50"/>
      <c r="T61" s="50"/>
      <c r="U61" s="50"/>
      <c r="V61" s="50"/>
      <c r="W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</row>
    <row r="62" spans="1:79" s="39" customFormat="1" ht="16.5" customHeight="1">
      <c r="E62" s="47"/>
      <c r="F62" s="47"/>
      <c r="G62" s="47"/>
      <c r="H62" s="438"/>
      <c r="I62" s="438"/>
      <c r="J62" s="438"/>
      <c r="K62" s="75"/>
      <c r="L62" s="75"/>
      <c r="M62" s="75"/>
      <c r="N62" s="75"/>
      <c r="O62" s="75"/>
      <c r="P62" s="75"/>
      <c r="Q62" s="76"/>
      <c r="R62" s="75"/>
      <c r="S62" s="75"/>
      <c r="T62" s="75"/>
      <c r="U62" s="75"/>
      <c r="V62" s="75"/>
      <c r="W62" s="74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</row>
    <row r="63" spans="1:79" ht="16.5" customHeight="1">
      <c r="A63" s="92" t="s">
        <v>127</v>
      </c>
      <c r="B63" s="92"/>
      <c r="C63" s="9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124"/>
      <c r="R63" s="30"/>
      <c r="S63" s="30"/>
      <c r="T63" s="30"/>
      <c r="U63" s="30"/>
      <c r="V63" s="30"/>
      <c r="W63" s="30"/>
    </row>
    <row r="64" spans="1:79" s="39" customFormat="1" ht="16.5" customHeight="1">
      <c r="A64" s="90" t="s">
        <v>126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125"/>
      <c r="R64" s="91"/>
      <c r="S64" s="91"/>
      <c r="T64" s="91"/>
      <c r="U64" s="91"/>
      <c r="V64" s="91"/>
      <c r="W64" s="9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</row>
    <row r="65" spans="1:79" ht="16.5" customHeight="1">
      <c r="A65" s="90" t="s">
        <v>125</v>
      </c>
      <c r="B65" s="89"/>
      <c r="C65" s="8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124"/>
      <c r="R65" s="30"/>
      <c r="S65" s="30"/>
      <c r="T65" s="30"/>
      <c r="U65" s="30"/>
      <c r="V65" s="30"/>
      <c r="W65" s="30"/>
    </row>
    <row r="66" spans="1:79" ht="16.5" customHeight="1">
      <c r="A66" s="410" t="s">
        <v>15</v>
      </c>
      <c r="B66" s="411"/>
      <c r="C66" s="34">
        <v>2014</v>
      </c>
      <c r="D66" s="414">
        <v>2015</v>
      </c>
      <c r="E66" s="415"/>
      <c r="F66" s="416"/>
      <c r="G66" s="414">
        <v>2016</v>
      </c>
      <c r="H66" s="415"/>
      <c r="I66" s="416"/>
      <c r="J66" s="28">
        <v>2017</v>
      </c>
      <c r="K66" s="417">
        <v>2017</v>
      </c>
      <c r="L66" s="418"/>
      <c r="M66" s="419"/>
      <c r="N66" s="417">
        <v>2018</v>
      </c>
      <c r="O66" s="419"/>
      <c r="P66" s="33">
        <v>2019</v>
      </c>
      <c r="Q66" s="434">
        <v>2020</v>
      </c>
      <c r="R66" s="434"/>
      <c r="S66" s="434">
        <v>2021</v>
      </c>
      <c r="T66" s="434"/>
      <c r="U66" s="32">
        <v>2022</v>
      </c>
      <c r="V66" s="425" t="s">
        <v>14</v>
      </c>
      <c r="W66" s="425" t="s">
        <v>13</v>
      </c>
    </row>
    <row r="67" spans="1:79" ht="45.75" customHeight="1">
      <c r="A67" s="412"/>
      <c r="B67" s="413"/>
      <c r="C67" s="29" t="s">
        <v>9</v>
      </c>
      <c r="D67" s="28" t="s">
        <v>8</v>
      </c>
      <c r="E67" s="28" t="s">
        <v>9</v>
      </c>
      <c r="F67" s="26" t="s">
        <v>12</v>
      </c>
      <c r="G67" s="26" t="s">
        <v>11</v>
      </c>
      <c r="H67" s="28" t="s">
        <v>9</v>
      </c>
      <c r="I67" s="26" t="s">
        <v>12</v>
      </c>
      <c r="J67" s="28" t="s">
        <v>8</v>
      </c>
      <c r="K67" s="28" t="s">
        <v>10</v>
      </c>
      <c r="L67" s="26" t="s">
        <v>12</v>
      </c>
      <c r="M67" s="26" t="s">
        <v>11</v>
      </c>
      <c r="N67" s="26" t="s">
        <v>11</v>
      </c>
      <c r="O67" s="28" t="s">
        <v>10</v>
      </c>
      <c r="P67" s="28" t="s">
        <v>8</v>
      </c>
      <c r="Q67" s="27" t="s">
        <v>8</v>
      </c>
      <c r="R67" s="26" t="s">
        <v>9</v>
      </c>
      <c r="S67" s="27" t="s">
        <v>8</v>
      </c>
      <c r="T67" s="26" t="s">
        <v>7</v>
      </c>
      <c r="U67" s="25" t="s">
        <v>6</v>
      </c>
      <c r="V67" s="426"/>
      <c r="W67" s="426"/>
    </row>
    <row r="68" spans="1:79" ht="16.5" customHeight="1">
      <c r="A68" s="233">
        <v>2001</v>
      </c>
      <c r="B68" s="123" t="s">
        <v>5</v>
      </c>
      <c r="C68" s="233"/>
      <c r="D68" s="232"/>
      <c r="E68" s="232"/>
      <c r="F68" s="231"/>
      <c r="G68" s="232"/>
      <c r="H68" s="232"/>
      <c r="I68" s="231"/>
      <c r="J68" s="230">
        <v>150000</v>
      </c>
      <c r="K68" s="230">
        <v>94000</v>
      </c>
      <c r="L68" s="230">
        <f>K68/M68*100</f>
        <v>62.666666666666671</v>
      </c>
      <c r="M68" s="230">
        <v>150000</v>
      </c>
      <c r="N68" s="244"/>
      <c r="O68" s="244"/>
      <c r="P68" s="244"/>
      <c r="Q68" s="244"/>
      <c r="R68" s="244"/>
      <c r="S68" s="244"/>
      <c r="T68" s="244"/>
      <c r="U68" s="244">
        <v>200000</v>
      </c>
      <c r="V68" s="120"/>
      <c r="W68" s="120"/>
    </row>
    <row r="69" spans="1:79" s="35" customFormat="1" ht="16.5" customHeight="1">
      <c r="A69" s="138">
        <v>2102</v>
      </c>
      <c r="B69" s="123" t="s">
        <v>4</v>
      </c>
      <c r="C69" s="137">
        <v>1321402</v>
      </c>
      <c r="D69" s="121">
        <v>250000</v>
      </c>
      <c r="E69" s="121">
        <v>120824</v>
      </c>
      <c r="F69" s="121">
        <f>E69/D69*100</f>
        <v>48.329599999999999</v>
      </c>
      <c r="G69" s="121">
        <v>1375000</v>
      </c>
      <c r="H69" s="121">
        <v>1246547.25</v>
      </c>
      <c r="I69" s="121">
        <f>H69/G69*100</f>
        <v>90.657981818181824</v>
      </c>
      <c r="J69" s="121">
        <v>200000</v>
      </c>
      <c r="K69" s="121">
        <v>236016</v>
      </c>
      <c r="L69" s="230">
        <f>K69/M69*100</f>
        <v>98.34</v>
      </c>
      <c r="M69" s="121">
        <v>240000</v>
      </c>
      <c r="N69" s="244">
        <v>153500</v>
      </c>
      <c r="O69" s="244">
        <v>52697.5</v>
      </c>
      <c r="P69" s="244">
        <v>60000</v>
      </c>
      <c r="Q69" s="244">
        <v>20000</v>
      </c>
      <c r="R69" s="244">
        <v>19476</v>
      </c>
      <c r="S69" s="244">
        <v>100000</v>
      </c>
      <c r="T69" s="244"/>
      <c r="U69" s="244">
        <v>100000</v>
      </c>
      <c r="V69" s="244"/>
      <c r="W69" s="244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</row>
    <row r="70" spans="1:79" s="35" customFormat="1" ht="16.5" customHeight="1">
      <c r="A70" s="136">
        <v>2103</v>
      </c>
      <c r="B70" s="123" t="s">
        <v>3</v>
      </c>
      <c r="C70" s="136"/>
      <c r="D70" s="132"/>
      <c r="E70" s="132"/>
      <c r="F70" s="121"/>
      <c r="G70" s="132"/>
      <c r="H70" s="132"/>
      <c r="I70" s="121"/>
      <c r="J70" s="132">
        <v>400000</v>
      </c>
      <c r="K70" s="132">
        <v>248700</v>
      </c>
      <c r="L70" s="230">
        <f>K70/M70*100</f>
        <v>69.083333333333329</v>
      </c>
      <c r="M70" s="132">
        <v>360000</v>
      </c>
      <c r="N70" s="243">
        <v>496500</v>
      </c>
      <c r="O70" s="243">
        <v>496300</v>
      </c>
      <c r="P70" s="243">
        <v>175000</v>
      </c>
      <c r="Q70" s="243">
        <v>1246667</v>
      </c>
      <c r="R70" s="243">
        <v>339900</v>
      </c>
      <c r="S70" s="243">
        <v>500000</v>
      </c>
      <c r="T70" s="243">
        <v>429619</v>
      </c>
      <c r="U70" s="243">
        <v>500000</v>
      </c>
      <c r="V70" s="243"/>
      <c r="W70" s="243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</row>
    <row r="71" spans="1:79" s="19" customFormat="1" ht="16.5" customHeight="1" thickBot="1">
      <c r="A71" s="115" t="s">
        <v>0</v>
      </c>
      <c r="B71" s="115"/>
      <c r="C71" s="114">
        <f>SUM(C68:C70)</f>
        <v>1321402</v>
      </c>
      <c r="D71" s="114">
        <f>SUM(D68:D70)</f>
        <v>250000</v>
      </c>
      <c r="E71" s="114">
        <f>SUM(E68:E70)</f>
        <v>120824</v>
      </c>
      <c r="F71" s="114">
        <f>E71/D71*100</f>
        <v>48.329599999999999</v>
      </c>
      <c r="G71" s="114">
        <f>SUM(G68:G70)</f>
        <v>1375000</v>
      </c>
      <c r="H71" s="114">
        <f>SUM(H68:H70)</f>
        <v>1246547.25</v>
      </c>
      <c r="I71" s="114">
        <f>H71/G71*100</f>
        <v>90.657981818181824</v>
      </c>
      <c r="J71" s="114">
        <f>SUM(J68:J70)</f>
        <v>750000</v>
      </c>
      <c r="K71" s="114">
        <f>SUM(K68:K70)</f>
        <v>578716</v>
      </c>
      <c r="L71" s="230">
        <f>K71/M71*100</f>
        <v>77.162133333333344</v>
      </c>
      <c r="M71" s="114">
        <f t="shared" ref="M71:S71" si="2">SUM(M68:M70)</f>
        <v>750000</v>
      </c>
      <c r="N71" s="114">
        <f t="shared" si="2"/>
        <v>650000</v>
      </c>
      <c r="O71" s="114">
        <f t="shared" si="2"/>
        <v>548997.5</v>
      </c>
      <c r="P71" s="114">
        <f t="shared" si="2"/>
        <v>235000</v>
      </c>
      <c r="Q71" s="114">
        <f t="shared" si="2"/>
        <v>1266667</v>
      </c>
      <c r="R71" s="114">
        <f t="shared" si="2"/>
        <v>359376</v>
      </c>
      <c r="S71" s="114">
        <f t="shared" si="2"/>
        <v>600000</v>
      </c>
      <c r="T71" s="114">
        <f>SUM(T70)</f>
        <v>429619</v>
      </c>
      <c r="U71" s="114">
        <f>SUM(U68:U70)</f>
        <v>800000</v>
      </c>
      <c r="V71" s="114">
        <f>SUM(V68:V70)</f>
        <v>0</v>
      </c>
      <c r="W71" s="114">
        <f>SUM(W68:W70)</f>
        <v>0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ht="16.5" customHeight="1" thickTop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124"/>
      <c r="R72" s="30"/>
      <c r="S72" s="30"/>
      <c r="T72" s="30"/>
      <c r="U72" s="30"/>
      <c r="V72" s="30"/>
      <c r="W72" s="30"/>
    </row>
    <row r="73" spans="1:79" s="39" customFormat="1" ht="16.5" customHeight="1">
      <c r="A73" s="242"/>
      <c r="B73" s="436" t="s">
        <v>20</v>
      </c>
      <c r="C73" s="436"/>
      <c r="D73" s="436"/>
      <c r="E73" s="242"/>
      <c r="F73" s="242"/>
      <c r="G73" s="242"/>
      <c r="H73" s="91"/>
      <c r="I73" s="240"/>
      <c r="J73" s="240"/>
      <c r="K73" s="240"/>
      <c r="L73" s="240"/>
      <c r="M73" s="240"/>
      <c r="N73" s="240"/>
      <c r="O73" s="240"/>
      <c r="P73" s="240"/>
      <c r="Q73" s="241"/>
      <c r="R73" s="240"/>
      <c r="S73" s="240"/>
      <c r="T73" s="240"/>
      <c r="U73" s="240"/>
      <c r="V73" s="240"/>
      <c r="W73" s="239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</row>
    <row r="74" spans="1:79" s="39" customFormat="1" ht="16.5" customHeight="1">
      <c r="A74" s="77"/>
      <c r="B74" s="42" t="s">
        <v>19</v>
      </c>
      <c r="C74" s="238"/>
      <c r="D74" s="237"/>
      <c r="E74" s="77"/>
      <c r="F74" s="77"/>
      <c r="G74" s="77"/>
      <c r="I74" s="75"/>
      <c r="J74" s="75"/>
      <c r="K74" s="75"/>
      <c r="L74" s="75"/>
      <c r="M74" s="75"/>
      <c r="N74" s="75"/>
      <c r="O74" s="75"/>
      <c r="P74" s="75"/>
      <c r="Q74" s="76"/>
      <c r="R74" s="75"/>
      <c r="S74" s="75"/>
      <c r="T74" s="75"/>
      <c r="U74" s="75"/>
      <c r="V74" s="75"/>
      <c r="W74" s="74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</row>
    <row r="75" spans="1:79" ht="16.5" customHeight="1">
      <c r="A75" s="73" t="s">
        <v>124</v>
      </c>
      <c r="B75" s="73"/>
      <c r="C75" s="73"/>
    </row>
    <row r="76" spans="1:79" s="39" customFormat="1" ht="16.5" customHeight="1">
      <c r="A76" s="38" t="s">
        <v>123</v>
      </c>
      <c r="Q76" s="41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</row>
    <row r="77" spans="1:79" ht="16.5" customHeight="1">
      <c r="A77" s="38" t="s">
        <v>16</v>
      </c>
      <c r="B77" s="37"/>
      <c r="C77" s="37"/>
    </row>
    <row r="78" spans="1:79" ht="16.5" customHeight="1">
      <c r="A78" s="430" t="s">
        <v>15</v>
      </c>
      <c r="B78" s="431"/>
      <c r="C78" s="72">
        <v>2014</v>
      </c>
      <c r="D78" s="427">
        <v>2015</v>
      </c>
      <c r="E78" s="428"/>
      <c r="F78" s="429"/>
      <c r="G78" s="427">
        <v>2016</v>
      </c>
      <c r="H78" s="428"/>
      <c r="I78" s="429"/>
      <c r="J78" s="68">
        <v>2017</v>
      </c>
      <c r="K78" s="420">
        <v>2017</v>
      </c>
      <c r="L78" s="421"/>
      <c r="M78" s="422"/>
      <c r="N78" s="420">
        <v>2018</v>
      </c>
      <c r="O78" s="422"/>
      <c r="P78" s="71">
        <v>2019</v>
      </c>
      <c r="Q78" s="435">
        <v>2020</v>
      </c>
      <c r="R78" s="435"/>
      <c r="S78" s="435">
        <v>2021</v>
      </c>
      <c r="T78" s="435"/>
      <c r="U78" s="70">
        <v>2022</v>
      </c>
      <c r="V78" s="423" t="s">
        <v>14</v>
      </c>
      <c r="W78" s="423" t="s">
        <v>13</v>
      </c>
    </row>
    <row r="79" spans="1:79" ht="45.75" customHeight="1">
      <c r="A79" s="432"/>
      <c r="B79" s="433"/>
      <c r="C79" s="69" t="s">
        <v>9</v>
      </c>
      <c r="D79" s="68" t="s">
        <v>8</v>
      </c>
      <c r="E79" s="68" t="s">
        <v>9</v>
      </c>
      <c r="F79" s="66" t="s">
        <v>12</v>
      </c>
      <c r="G79" s="66" t="s">
        <v>11</v>
      </c>
      <c r="H79" s="68" t="s">
        <v>9</v>
      </c>
      <c r="I79" s="66" t="s">
        <v>12</v>
      </c>
      <c r="J79" s="68" t="s">
        <v>8</v>
      </c>
      <c r="K79" s="68" t="s">
        <v>10</v>
      </c>
      <c r="L79" s="66" t="s">
        <v>12</v>
      </c>
      <c r="M79" s="66" t="s">
        <v>11</v>
      </c>
      <c r="N79" s="66" t="s">
        <v>11</v>
      </c>
      <c r="O79" s="68" t="s">
        <v>10</v>
      </c>
      <c r="P79" s="68" t="s">
        <v>8</v>
      </c>
      <c r="Q79" s="67" t="s">
        <v>8</v>
      </c>
      <c r="R79" s="66" t="s">
        <v>9</v>
      </c>
      <c r="S79" s="67" t="s">
        <v>8</v>
      </c>
      <c r="T79" s="66" t="s">
        <v>7</v>
      </c>
      <c r="U79" s="65" t="s">
        <v>6</v>
      </c>
      <c r="V79" s="424"/>
      <c r="W79" s="424"/>
    </row>
    <row r="80" spans="1:79" s="35" customFormat="1" ht="16.5" customHeight="1">
      <c r="A80" s="24">
        <v>2001</v>
      </c>
      <c r="B80" s="21" t="s">
        <v>5</v>
      </c>
      <c r="C80" s="22"/>
      <c r="D80" s="5"/>
      <c r="E80" s="5"/>
      <c r="F80" s="5"/>
      <c r="G80" s="5"/>
      <c r="H80" s="5"/>
      <c r="I80" s="5"/>
      <c r="J80" s="5">
        <v>100000</v>
      </c>
      <c r="K80" s="5">
        <v>60517.02</v>
      </c>
      <c r="L80" s="5">
        <f>K80/M80*100</f>
        <v>60.517020000000002</v>
      </c>
      <c r="M80" s="5">
        <v>100000</v>
      </c>
      <c r="N80" s="5"/>
      <c r="O80" s="5"/>
      <c r="P80" s="5"/>
      <c r="Q80" s="5"/>
      <c r="R80" s="5"/>
      <c r="S80" s="5"/>
      <c r="T80" s="5"/>
      <c r="U80" s="5"/>
      <c r="V80" s="5"/>
      <c r="W80" s="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</row>
    <row r="81" spans="1:79" s="35" customFormat="1" ht="16.5" customHeight="1">
      <c r="A81" s="24">
        <v>2003</v>
      </c>
      <c r="B81" s="21" t="s">
        <v>25</v>
      </c>
      <c r="C81" s="22">
        <v>40275</v>
      </c>
      <c r="D81" s="5">
        <v>200000</v>
      </c>
      <c r="E81" s="5"/>
      <c r="F81" s="5">
        <f>E81/D81*100</f>
        <v>0</v>
      </c>
      <c r="G81" s="5">
        <v>200000</v>
      </c>
      <c r="H81" s="5">
        <v>0</v>
      </c>
      <c r="I81" s="5">
        <f>H81/G81*100</f>
        <v>0</v>
      </c>
      <c r="J81" s="5">
        <v>500000</v>
      </c>
      <c r="K81" s="5"/>
      <c r="L81" s="5">
        <f>K81/M81*100</f>
        <v>0</v>
      </c>
      <c r="M81" s="5">
        <v>500000</v>
      </c>
      <c r="N81" s="5">
        <v>500000</v>
      </c>
      <c r="O81" s="5">
        <v>494710</v>
      </c>
      <c r="P81" s="5">
        <v>250000</v>
      </c>
      <c r="Q81" s="5"/>
      <c r="R81" s="5"/>
      <c r="S81" s="5"/>
      <c r="T81" s="5"/>
      <c r="U81" s="5"/>
      <c r="V81" s="5"/>
      <c r="W81" s="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</row>
    <row r="82" spans="1:79" s="35" customFormat="1" ht="16.5" customHeight="1">
      <c r="A82" s="24">
        <v>2102</v>
      </c>
      <c r="B82" s="21" t="s">
        <v>4</v>
      </c>
      <c r="C82" s="22">
        <v>142422</v>
      </c>
      <c r="D82" s="5">
        <v>207000</v>
      </c>
      <c r="E82" s="5">
        <v>205165</v>
      </c>
      <c r="F82" s="5">
        <f>E82/D82*100</f>
        <v>99.113526570048307</v>
      </c>
      <c r="G82" s="5">
        <v>272000</v>
      </c>
      <c r="H82" s="5">
        <v>271556.21999999997</v>
      </c>
      <c r="I82" s="5">
        <f>H82/G82*100</f>
        <v>99.836845588235278</v>
      </c>
      <c r="J82" s="5">
        <v>300000</v>
      </c>
      <c r="K82" s="5">
        <v>490750</v>
      </c>
      <c r="L82" s="5">
        <f>K82/M82*100</f>
        <v>99.141414141414145</v>
      </c>
      <c r="M82" s="5">
        <v>495000</v>
      </c>
      <c r="N82" s="5">
        <v>200000</v>
      </c>
      <c r="O82" s="5">
        <v>197223.25</v>
      </c>
      <c r="P82" s="5">
        <v>100000</v>
      </c>
      <c r="Q82" s="5"/>
      <c r="R82" s="5">
        <v>70100</v>
      </c>
      <c r="S82" s="5"/>
      <c r="T82" s="5"/>
      <c r="U82" s="5"/>
      <c r="V82" s="5"/>
      <c r="W82" s="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</row>
    <row r="83" spans="1:79" s="35" customFormat="1" ht="16.5" customHeight="1">
      <c r="A83" s="24">
        <v>2103</v>
      </c>
      <c r="B83" s="21" t="s">
        <v>3</v>
      </c>
      <c r="C83" s="22">
        <v>313088</v>
      </c>
      <c r="D83" s="5">
        <v>805700</v>
      </c>
      <c r="E83" s="5">
        <v>805450</v>
      </c>
      <c r="F83" s="5">
        <f>E83/D83*100</f>
        <v>99.968971081047542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</row>
    <row r="84" spans="1:79" s="19" customFormat="1" ht="16.5" customHeight="1" thickBot="1">
      <c r="A84" s="7" t="s">
        <v>0</v>
      </c>
      <c r="B84" s="7"/>
      <c r="C84" s="4">
        <f>SUM(C80:C83)</f>
        <v>495785</v>
      </c>
      <c r="D84" s="4">
        <f>SUM(D80:D83)</f>
        <v>1212700</v>
      </c>
      <c r="E84" s="4">
        <f>SUM(E80:E83)</f>
        <v>1010615</v>
      </c>
      <c r="F84" s="6">
        <f>E84/D84*100</f>
        <v>83.335944586459959</v>
      </c>
      <c r="G84" s="4">
        <f>SUM(G80:G83)</f>
        <v>472000</v>
      </c>
      <c r="H84" s="4">
        <f>SUM(H80:H83)</f>
        <v>271556.21999999997</v>
      </c>
      <c r="I84" s="4">
        <f>H84/G84*100</f>
        <v>57.533097457627115</v>
      </c>
      <c r="J84" s="4">
        <f>SUM(J80:J83)</f>
        <v>900000</v>
      </c>
      <c r="K84" s="4">
        <f>SUM(K80:K83)</f>
        <v>551267.02</v>
      </c>
      <c r="L84" s="5">
        <f>K84/M84*100</f>
        <v>50.344020091324204</v>
      </c>
      <c r="M84" s="4">
        <f t="shared" ref="M84:R84" si="3">SUM(M80:M83)</f>
        <v>1095000</v>
      </c>
      <c r="N84" s="4">
        <f t="shared" si="3"/>
        <v>700000</v>
      </c>
      <c r="O84" s="4">
        <f t="shared" si="3"/>
        <v>691933.25</v>
      </c>
      <c r="P84" s="4">
        <f t="shared" si="3"/>
        <v>350000</v>
      </c>
      <c r="Q84" s="4">
        <f t="shared" si="3"/>
        <v>0</v>
      </c>
      <c r="R84" s="4">
        <f t="shared" si="3"/>
        <v>70100</v>
      </c>
      <c r="S84" s="4"/>
      <c r="T84" s="4"/>
      <c r="U84" s="4"/>
      <c r="V84" s="4">
        <f>SUM(V80:V83)</f>
        <v>0</v>
      </c>
      <c r="W84" s="4">
        <f>SUM(W80:W83)</f>
        <v>0</v>
      </c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1:79" ht="16.5" customHeight="1" thickTop="1"/>
    <row r="86" spans="1:79" ht="16.5" customHeight="1">
      <c r="X86" s="15"/>
      <c r="Y86" s="15"/>
    </row>
    <row r="87" spans="1:79" ht="16.5" customHeight="1">
      <c r="X87" s="15"/>
      <c r="Y87" s="15"/>
    </row>
    <row r="88" spans="1:79" ht="16.5" customHeight="1">
      <c r="X88" s="15"/>
      <c r="Y88" s="15"/>
    </row>
    <row r="89" spans="1:79" ht="16.5" customHeight="1">
      <c r="X89" s="15"/>
      <c r="Y89" s="15"/>
    </row>
    <row r="90" spans="1:79" s="39" customFormat="1" ht="16.5" customHeight="1">
      <c r="A90" s="53"/>
      <c r="B90" s="409" t="s">
        <v>20</v>
      </c>
      <c r="C90" s="409"/>
      <c r="D90" s="409"/>
      <c r="E90" s="47"/>
      <c r="F90" s="47"/>
      <c r="G90" s="47"/>
      <c r="H90" s="47"/>
      <c r="I90" s="47"/>
      <c r="J90" s="47"/>
      <c r="K90" s="50"/>
      <c r="L90" s="50"/>
      <c r="M90" s="47"/>
      <c r="N90" s="50"/>
      <c r="O90" s="50"/>
      <c r="P90" s="50"/>
      <c r="Q90" s="45"/>
      <c r="R90" s="50"/>
      <c r="S90" s="50"/>
      <c r="T90" s="50"/>
      <c r="U90" s="50"/>
      <c r="V90" s="50"/>
      <c r="W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</row>
    <row r="91" spans="1:79" s="39" customFormat="1" ht="16.5" customHeight="1">
      <c r="B91" s="38" t="s">
        <v>19</v>
      </c>
      <c r="C91" s="49"/>
      <c r="D91" s="52"/>
      <c r="E91" s="47"/>
      <c r="F91" s="47"/>
      <c r="G91" s="47"/>
      <c r="H91" s="47"/>
      <c r="I91" s="51"/>
      <c r="J91" s="51"/>
      <c r="K91" s="50"/>
      <c r="L91" s="50"/>
      <c r="M91" s="51"/>
      <c r="N91" s="50"/>
      <c r="O91" s="50"/>
      <c r="P91" s="50"/>
      <c r="Q91" s="45"/>
      <c r="R91" s="50"/>
      <c r="S91" s="50"/>
      <c r="T91" s="50"/>
      <c r="U91" s="50"/>
      <c r="V91" s="50"/>
      <c r="W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</row>
    <row r="92" spans="1:79" s="39" customFormat="1" ht="16.5" customHeight="1">
      <c r="A92" s="77"/>
      <c r="B92" s="77"/>
      <c r="C92" s="77"/>
      <c r="D92" s="77"/>
      <c r="E92" s="77"/>
      <c r="F92" s="77"/>
      <c r="G92" s="77"/>
      <c r="I92" s="75"/>
      <c r="J92" s="75"/>
      <c r="K92" s="75"/>
      <c r="L92" s="75"/>
      <c r="M92" s="75"/>
      <c r="N92" s="75"/>
      <c r="O92" s="75"/>
      <c r="P92" s="75"/>
      <c r="Q92" s="76"/>
      <c r="R92" s="75"/>
      <c r="S92" s="75"/>
      <c r="T92" s="75"/>
      <c r="U92" s="75"/>
      <c r="V92" s="75"/>
      <c r="W92" s="74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</row>
    <row r="93" spans="1:79" s="39" customFormat="1" ht="16.5" customHeight="1">
      <c r="A93" s="77"/>
      <c r="B93" s="77"/>
      <c r="C93" s="77"/>
      <c r="D93" s="77"/>
      <c r="E93" s="77"/>
      <c r="F93" s="77"/>
      <c r="G93" s="77"/>
      <c r="I93" s="75"/>
      <c r="J93" s="75"/>
      <c r="K93" s="75"/>
      <c r="L93" s="75"/>
      <c r="M93" s="75"/>
      <c r="N93" s="75"/>
      <c r="O93" s="75"/>
      <c r="P93" s="75"/>
      <c r="Q93" s="76"/>
      <c r="R93" s="75"/>
      <c r="S93" s="75"/>
      <c r="T93" s="75"/>
      <c r="U93" s="75"/>
      <c r="V93" s="75"/>
      <c r="W93" s="74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</row>
    <row r="94" spans="1:79" s="39" customFormat="1" ht="16.5" customHeight="1">
      <c r="A94" s="77"/>
      <c r="B94" s="77"/>
      <c r="C94" s="77"/>
      <c r="D94" s="77"/>
      <c r="E94" s="77"/>
      <c r="F94" s="77"/>
      <c r="G94" s="77"/>
      <c r="I94" s="75"/>
      <c r="J94" s="75"/>
      <c r="K94" s="75"/>
      <c r="L94" s="75"/>
      <c r="M94" s="75"/>
      <c r="N94" s="75"/>
      <c r="O94" s="75"/>
      <c r="P94" s="75"/>
      <c r="Q94" s="76"/>
      <c r="R94" s="75"/>
      <c r="S94" s="75"/>
      <c r="T94" s="75"/>
      <c r="U94" s="75"/>
      <c r="V94" s="75"/>
      <c r="W94" s="74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</row>
    <row r="95" spans="1:79" ht="16.5" customHeight="1">
      <c r="A95" s="92" t="s">
        <v>122</v>
      </c>
      <c r="B95" s="92"/>
      <c r="C95" s="92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124"/>
      <c r="R95" s="30"/>
      <c r="S95" s="30"/>
      <c r="T95" s="30"/>
      <c r="U95" s="30"/>
      <c r="V95" s="30"/>
      <c r="W95" s="30"/>
    </row>
    <row r="96" spans="1:79" s="39" customFormat="1" ht="16.5" customHeight="1">
      <c r="A96" s="90" t="s">
        <v>120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125"/>
      <c r="R96" s="91"/>
      <c r="S96" s="91"/>
      <c r="T96" s="91"/>
      <c r="U96" s="91"/>
      <c r="V96" s="91"/>
      <c r="W96" s="91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</row>
    <row r="97" spans="1:79" ht="16.5" customHeight="1">
      <c r="A97" s="90" t="s">
        <v>121</v>
      </c>
      <c r="B97" s="89"/>
      <c r="C97" s="8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124"/>
      <c r="R97" s="30"/>
      <c r="S97" s="30"/>
      <c r="T97" s="30"/>
      <c r="U97" s="30"/>
      <c r="V97" s="30"/>
      <c r="W97" s="30"/>
    </row>
    <row r="98" spans="1:79" s="30" customFormat="1" ht="16.5" customHeight="1">
      <c r="A98" s="410" t="s">
        <v>15</v>
      </c>
      <c r="B98" s="411"/>
      <c r="C98" s="34">
        <v>2014</v>
      </c>
      <c r="D98" s="414">
        <v>2015</v>
      </c>
      <c r="E98" s="415"/>
      <c r="F98" s="416"/>
      <c r="G98" s="414">
        <v>2016</v>
      </c>
      <c r="H98" s="415"/>
      <c r="I98" s="416"/>
      <c r="J98" s="28">
        <v>2017</v>
      </c>
      <c r="K98" s="417">
        <v>2017</v>
      </c>
      <c r="L98" s="418"/>
      <c r="M98" s="419"/>
      <c r="N98" s="417">
        <v>2018</v>
      </c>
      <c r="O98" s="419"/>
      <c r="P98" s="33">
        <v>2019</v>
      </c>
      <c r="Q98" s="434">
        <v>2020</v>
      </c>
      <c r="R98" s="434"/>
      <c r="S98" s="434">
        <v>2021</v>
      </c>
      <c r="T98" s="434"/>
      <c r="U98" s="32">
        <v>2022</v>
      </c>
      <c r="V98" s="425" t="s">
        <v>14</v>
      </c>
      <c r="W98" s="425" t="s">
        <v>13</v>
      </c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</row>
    <row r="99" spans="1:79" ht="45.75" customHeight="1">
      <c r="A99" s="412"/>
      <c r="B99" s="413"/>
      <c r="C99" s="29" t="s">
        <v>9</v>
      </c>
      <c r="D99" s="28" t="s">
        <v>8</v>
      </c>
      <c r="E99" s="28" t="s">
        <v>9</v>
      </c>
      <c r="F99" s="26" t="s">
        <v>12</v>
      </c>
      <c r="G99" s="26" t="s">
        <v>11</v>
      </c>
      <c r="H99" s="28" t="s">
        <v>9</v>
      </c>
      <c r="I99" s="26" t="s">
        <v>12</v>
      </c>
      <c r="J99" s="28" t="s">
        <v>8</v>
      </c>
      <c r="K99" s="28" t="s">
        <v>10</v>
      </c>
      <c r="L99" s="26" t="s">
        <v>12</v>
      </c>
      <c r="M99" s="26" t="s">
        <v>11</v>
      </c>
      <c r="N99" s="26" t="s">
        <v>11</v>
      </c>
      <c r="O99" s="28" t="s">
        <v>10</v>
      </c>
      <c r="P99" s="28" t="s">
        <v>8</v>
      </c>
      <c r="Q99" s="27" t="s">
        <v>8</v>
      </c>
      <c r="R99" s="26" t="s">
        <v>9</v>
      </c>
      <c r="S99" s="27" t="s">
        <v>8</v>
      </c>
      <c r="T99" s="26" t="s">
        <v>7</v>
      </c>
      <c r="U99" s="25" t="s">
        <v>6</v>
      </c>
      <c r="V99" s="426"/>
      <c r="W99" s="426"/>
    </row>
    <row r="100" spans="1:79" ht="16.5" customHeight="1">
      <c r="A100" s="138">
        <v>2003</v>
      </c>
      <c r="B100" s="123" t="s">
        <v>25</v>
      </c>
      <c r="C100" s="210">
        <v>498247</v>
      </c>
      <c r="D100" s="120">
        <v>1000000</v>
      </c>
      <c r="E100" s="120">
        <v>28930</v>
      </c>
      <c r="F100" s="120">
        <f>E100/D100*100</f>
        <v>2.8930000000000002</v>
      </c>
      <c r="G100" s="120">
        <v>1000000</v>
      </c>
      <c r="H100" s="120">
        <v>874551</v>
      </c>
      <c r="I100" s="236">
        <f>H100/G100*100</f>
        <v>87.455100000000002</v>
      </c>
      <c r="J100" s="120">
        <v>1000000</v>
      </c>
      <c r="K100" s="120">
        <v>780215</v>
      </c>
      <c r="L100" s="120">
        <f>K100/M100*100</f>
        <v>78.021500000000003</v>
      </c>
      <c r="M100" s="120">
        <v>1000000</v>
      </c>
      <c r="N100" s="120">
        <v>2500000</v>
      </c>
      <c r="O100" s="120">
        <v>1681560</v>
      </c>
      <c r="P100" s="120">
        <v>1500000</v>
      </c>
      <c r="Q100" s="120"/>
      <c r="R100" s="120"/>
      <c r="S100" s="120">
        <v>1000000</v>
      </c>
      <c r="T100" s="120"/>
      <c r="U100" s="120">
        <v>2000000</v>
      </c>
      <c r="V100" s="120"/>
      <c r="W100" s="120"/>
    </row>
    <row r="101" spans="1:79" ht="16.5" customHeight="1">
      <c r="A101" s="136">
        <v>2102</v>
      </c>
      <c r="B101" s="123" t="s">
        <v>4</v>
      </c>
      <c r="C101" s="136"/>
      <c r="D101" s="199">
        <v>500000</v>
      </c>
      <c r="E101" s="199">
        <v>481844</v>
      </c>
      <c r="F101" s="120">
        <f>E101/D101*100</f>
        <v>96.368799999999993</v>
      </c>
      <c r="G101" s="199">
        <v>500000</v>
      </c>
      <c r="H101" s="199">
        <v>492615</v>
      </c>
      <c r="I101" s="120">
        <f>H101/G101*100</f>
        <v>98.52300000000001</v>
      </c>
      <c r="J101" s="199">
        <v>1000000</v>
      </c>
      <c r="K101" s="199">
        <v>942914.9</v>
      </c>
      <c r="L101" s="120">
        <f>K101/M101*100</f>
        <v>94.291489999999996</v>
      </c>
      <c r="M101" s="199">
        <v>1000000</v>
      </c>
      <c r="N101" s="199">
        <v>500000</v>
      </c>
      <c r="O101" s="199">
        <v>393525</v>
      </c>
      <c r="P101" s="199">
        <v>500000</v>
      </c>
      <c r="Q101" s="199">
        <v>15200</v>
      </c>
      <c r="R101" s="199">
        <v>15200</v>
      </c>
      <c r="S101" s="199">
        <v>500000</v>
      </c>
      <c r="T101" s="199"/>
      <c r="U101" s="199">
        <v>2000000</v>
      </c>
      <c r="V101" s="199"/>
      <c r="W101" s="199"/>
    </row>
    <row r="102" spans="1:79" ht="16.5" customHeight="1">
      <c r="A102" s="136">
        <v>2103</v>
      </c>
      <c r="B102" s="123" t="s">
        <v>3</v>
      </c>
      <c r="C102" s="136"/>
      <c r="D102" s="199">
        <v>500000</v>
      </c>
      <c r="E102" s="199">
        <v>485012</v>
      </c>
      <c r="F102" s="120">
        <f>E102/D102*100</f>
        <v>97.002399999999994</v>
      </c>
      <c r="G102" s="199">
        <v>500000</v>
      </c>
      <c r="H102" s="199">
        <v>440517</v>
      </c>
      <c r="I102" s="120">
        <f>H102/G102*100</f>
        <v>88.103399999999993</v>
      </c>
      <c r="J102" s="199">
        <v>500000</v>
      </c>
      <c r="K102" s="199">
        <v>477030</v>
      </c>
      <c r="L102" s="120">
        <f>K102/M102*100</f>
        <v>95.406000000000006</v>
      </c>
      <c r="M102" s="199">
        <v>500000</v>
      </c>
      <c r="N102" s="199">
        <v>500000</v>
      </c>
      <c r="O102" s="199">
        <v>187142.5</v>
      </c>
      <c r="P102" s="199">
        <v>500000</v>
      </c>
      <c r="Q102" s="199">
        <v>200000</v>
      </c>
      <c r="R102" s="199"/>
      <c r="S102" s="199">
        <v>200000</v>
      </c>
      <c r="T102" s="199"/>
      <c r="U102" s="199">
        <v>1000000</v>
      </c>
      <c r="V102" s="199"/>
      <c r="W102" s="199"/>
    </row>
    <row r="103" spans="1:79" s="37" customFormat="1" ht="16.5" customHeight="1" thickBot="1">
      <c r="A103" s="115" t="s">
        <v>0</v>
      </c>
      <c r="B103" s="115"/>
      <c r="C103" s="114">
        <f>SUM(C100:C102)</f>
        <v>498247</v>
      </c>
      <c r="D103" s="114">
        <f>SUM(D100:D102)</f>
        <v>2000000</v>
      </c>
      <c r="E103" s="114">
        <f>SUM(E100:E102)</f>
        <v>995786</v>
      </c>
      <c r="F103" s="197">
        <f>E103/D103*100</f>
        <v>49.789299999999997</v>
      </c>
      <c r="G103" s="114">
        <f>SUM(G100:G102)</f>
        <v>2000000</v>
      </c>
      <c r="H103" s="114">
        <f>SUM(H100:H102)</f>
        <v>1807683</v>
      </c>
      <c r="I103" s="197">
        <f>H103/G103*100</f>
        <v>90.384149999999991</v>
      </c>
      <c r="J103" s="114">
        <f>SUM(J100:J102)</f>
        <v>2500000</v>
      </c>
      <c r="K103" s="114">
        <f>SUM(K100:K102)</f>
        <v>2200159.9</v>
      </c>
      <c r="L103" s="120">
        <f>K103/M103*100</f>
        <v>88.006395999999995</v>
      </c>
      <c r="M103" s="114">
        <f t="shared" ref="M103:S103" si="4">SUM(M100:M102)</f>
        <v>2500000</v>
      </c>
      <c r="N103" s="114">
        <f t="shared" si="4"/>
        <v>3500000</v>
      </c>
      <c r="O103" s="114">
        <f t="shared" si="4"/>
        <v>2262227.5</v>
      </c>
      <c r="P103" s="114">
        <f t="shared" si="4"/>
        <v>2500000</v>
      </c>
      <c r="Q103" s="114">
        <f t="shared" si="4"/>
        <v>215200</v>
      </c>
      <c r="R103" s="114">
        <f t="shared" si="4"/>
        <v>15200</v>
      </c>
      <c r="S103" s="114">
        <f t="shared" si="4"/>
        <v>1700000</v>
      </c>
      <c r="T103" s="114"/>
      <c r="U103" s="114">
        <f>SUM(U100:U102)</f>
        <v>5000000</v>
      </c>
      <c r="V103" s="114">
        <f>SUM(V100:V102)</f>
        <v>0</v>
      </c>
      <c r="W103" s="114">
        <f>SUM(W100:W102)</f>
        <v>0</v>
      </c>
      <c r="X103" s="235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</row>
    <row r="104" spans="1:79" s="37" customFormat="1" ht="16.5" customHeight="1" thickTop="1">
      <c r="A104" s="196"/>
      <c r="B104" s="196"/>
      <c r="C104" s="196"/>
      <c r="D104" s="194"/>
      <c r="E104" s="194"/>
      <c r="F104" s="195"/>
      <c r="G104" s="194"/>
      <c r="H104" s="194"/>
      <c r="I104" s="195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</row>
    <row r="105" spans="1:79" s="39" customFormat="1" ht="16.5" customHeight="1">
      <c r="A105" s="90" t="s">
        <v>120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125"/>
      <c r="R105" s="91"/>
      <c r="S105" s="91"/>
      <c r="T105" s="91"/>
      <c r="U105" s="91"/>
      <c r="V105" s="91"/>
      <c r="W105" s="91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</row>
    <row r="106" spans="1:79" ht="16.5" customHeight="1">
      <c r="A106" s="90" t="s">
        <v>74</v>
      </c>
      <c r="B106" s="89"/>
      <c r="C106" s="8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124"/>
      <c r="R106" s="30"/>
      <c r="S106" s="30"/>
      <c r="T106" s="30"/>
      <c r="U106" s="30"/>
      <c r="V106" s="30"/>
      <c r="W106" s="30"/>
    </row>
    <row r="107" spans="1:79" s="30" customFormat="1" ht="16.5" customHeight="1">
      <c r="A107" s="410" t="s">
        <v>15</v>
      </c>
      <c r="B107" s="411"/>
      <c r="C107" s="34">
        <v>2014</v>
      </c>
      <c r="D107" s="414">
        <v>2015</v>
      </c>
      <c r="E107" s="415"/>
      <c r="F107" s="416"/>
      <c r="G107" s="414">
        <v>2016</v>
      </c>
      <c r="H107" s="415"/>
      <c r="I107" s="416"/>
      <c r="J107" s="28">
        <v>2017</v>
      </c>
      <c r="K107" s="417">
        <v>2017</v>
      </c>
      <c r="L107" s="418"/>
      <c r="M107" s="419"/>
      <c r="N107" s="417">
        <v>2018</v>
      </c>
      <c r="O107" s="419"/>
      <c r="P107" s="33">
        <v>2019</v>
      </c>
      <c r="Q107" s="434">
        <v>2020</v>
      </c>
      <c r="R107" s="434"/>
      <c r="S107" s="434">
        <v>2021</v>
      </c>
      <c r="T107" s="434"/>
      <c r="U107" s="32">
        <v>2022</v>
      </c>
      <c r="V107" s="425" t="s">
        <v>14</v>
      </c>
      <c r="W107" s="425" t="s">
        <v>13</v>
      </c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</row>
    <row r="108" spans="1:79" ht="45.75" customHeight="1">
      <c r="A108" s="412"/>
      <c r="B108" s="413"/>
      <c r="C108" s="29" t="s">
        <v>9</v>
      </c>
      <c r="D108" s="28" t="s">
        <v>8</v>
      </c>
      <c r="E108" s="28" t="s">
        <v>9</v>
      </c>
      <c r="F108" s="26" t="s">
        <v>12</v>
      </c>
      <c r="G108" s="26" t="s">
        <v>11</v>
      </c>
      <c r="H108" s="28" t="s">
        <v>9</v>
      </c>
      <c r="I108" s="26" t="s">
        <v>12</v>
      </c>
      <c r="J108" s="28" t="s">
        <v>8</v>
      </c>
      <c r="K108" s="28" t="s">
        <v>10</v>
      </c>
      <c r="L108" s="26" t="s">
        <v>12</v>
      </c>
      <c r="M108" s="26" t="s">
        <v>11</v>
      </c>
      <c r="N108" s="26" t="s">
        <v>11</v>
      </c>
      <c r="O108" s="28" t="s">
        <v>10</v>
      </c>
      <c r="P108" s="28" t="s">
        <v>8</v>
      </c>
      <c r="Q108" s="27" t="s">
        <v>8</v>
      </c>
      <c r="R108" s="26" t="s">
        <v>9</v>
      </c>
      <c r="S108" s="27" t="s">
        <v>8</v>
      </c>
      <c r="T108" s="26" t="s">
        <v>7</v>
      </c>
      <c r="U108" s="25" t="s">
        <v>6</v>
      </c>
      <c r="V108" s="426"/>
      <c r="W108" s="426"/>
    </row>
    <row r="109" spans="1:79" ht="16.5" customHeight="1">
      <c r="A109" s="138">
        <v>2003</v>
      </c>
      <c r="B109" s="123" t="s">
        <v>25</v>
      </c>
      <c r="C109" s="210">
        <v>0</v>
      </c>
      <c r="D109" s="120">
        <v>1000000</v>
      </c>
      <c r="E109" s="120">
        <v>979856</v>
      </c>
      <c r="F109" s="120">
        <f>E109/D109*100</f>
        <v>97.985599999999991</v>
      </c>
      <c r="G109" s="234">
        <v>1000000</v>
      </c>
      <c r="H109" s="234">
        <v>480750</v>
      </c>
      <c r="I109" s="120">
        <f>H109/G109*100</f>
        <v>48.075000000000003</v>
      </c>
      <c r="J109" s="120">
        <v>2000000</v>
      </c>
      <c r="K109" s="120">
        <v>2600032</v>
      </c>
      <c r="L109" s="120">
        <f>K109/M109*100</f>
        <v>99.997384715972458</v>
      </c>
      <c r="M109" s="120">
        <v>2600100</v>
      </c>
      <c r="N109" s="120">
        <v>1000000</v>
      </c>
      <c r="O109" s="229">
        <v>998416</v>
      </c>
      <c r="P109" s="229">
        <v>1000000</v>
      </c>
      <c r="Q109" s="229">
        <v>380000</v>
      </c>
      <c r="R109" s="229">
        <v>285850</v>
      </c>
      <c r="S109" s="229">
        <v>500000</v>
      </c>
      <c r="T109" s="229"/>
      <c r="U109" s="229">
        <v>2000000</v>
      </c>
      <c r="V109" s="229"/>
      <c r="W109" s="229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</row>
    <row r="110" spans="1:79" ht="16.5" customHeight="1">
      <c r="A110" s="138">
        <v>2102</v>
      </c>
      <c r="B110" s="123" t="s">
        <v>4</v>
      </c>
      <c r="C110" s="210">
        <v>1561576</v>
      </c>
      <c r="D110" s="120">
        <v>1500000</v>
      </c>
      <c r="E110" s="120">
        <v>1462135</v>
      </c>
      <c r="F110" s="120">
        <f>E110/D110*100</f>
        <v>97.475666666666669</v>
      </c>
      <c r="G110" s="234">
        <v>2850000</v>
      </c>
      <c r="H110" s="234">
        <v>2710117.15</v>
      </c>
      <c r="I110" s="120">
        <f>H110/G110*100</f>
        <v>95.091829824561401</v>
      </c>
      <c r="J110" s="120">
        <v>1500000</v>
      </c>
      <c r="K110" s="120">
        <v>1499900.5</v>
      </c>
      <c r="L110" s="120">
        <f>K110/M110*100</f>
        <v>99.993366666666674</v>
      </c>
      <c r="M110" s="120">
        <v>1500000</v>
      </c>
      <c r="N110" s="120">
        <v>1500000</v>
      </c>
      <c r="O110" s="229">
        <v>1458871</v>
      </c>
      <c r="P110" s="229">
        <v>500000</v>
      </c>
      <c r="Q110" s="229">
        <v>976300</v>
      </c>
      <c r="R110" s="229">
        <v>976180</v>
      </c>
      <c r="S110" s="229">
        <v>500000</v>
      </c>
      <c r="T110" s="229">
        <v>138100</v>
      </c>
      <c r="U110" s="229">
        <v>1500000</v>
      </c>
      <c r="V110" s="229"/>
      <c r="W110" s="229"/>
      <c r="X110" s="9"/>
      <c r="Y110" s="228"/>
      <c r="Z110" s="8"/>
      <c r="AA110" s="8"/>
      <c r="AB110" s="8"/>
      <c r="AC110" s="8"/>
      <c r="AD110" s="15"/>
      <c r="AE110" s="8"/>
      <c r="AF110" s="8"/>
      <c r="AG110" s="8"/>
      <c r="AH110" s="8"/>
      <c r="AI110" s="15"/>
      <c r="AJ110" s="8"/>
      <c r="AK110" s="8"/>
      <c r="AL110" s="8"/>
    </row>
    <row r="111" spans="1:79" s="10" customFormat="1" ht="16.5" customHeight="1">
      <c r="A111" s="134">
        <v>2106</v>
      </c>
      <c r="B111" s="133" t="s">
        <v>2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20"/>
      <c r="M111" s="133"/>
      <c r="N111" s="120">
        <v>200000</v>
      </c>
      <c r="O111" s="120">
        <v>0</v>
      </c>
      <c r="P111" s="120">
        <v>0</v>
      </c>
      <c r="Q111" s="120">
        <v>2000000</v>
      </c>
      <c r="R111" s="120">
        <v>1511989</v>
      </c>
      <c r="S111" s="120"/>
      <c r="T111" s="120"/>
      <c r="U111" s="120">
        <v>600000</v>
      </c>
      <c r="V111" s="120"/>
      <c r="W111" s="120"/>
      <c r="X111" s="9"/>
      <c r="Y111" s="228"/>
      <c r="Z111" s="8"/>
      <c r="AA111" s="8"/>
      <c r="AB111" s="8"/>
      <c r="AC111" s="8"/>
      <c r="AD111" s="15"/>
      <c r="AE111" s="8"/>
      <c r="AF111" s="8"/>
      <c r="AG111" s="8"/>
      <c r="AH111" s="8"/>
      <c r="AI111" s="15"/>
      <c r="AJ111" s="8"/>
      <c r="AK111" s="8"/>
      <c r="AL111" s="8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 s="77" customFormat="1" ht="16.5" customHeight="1">
      <c r="A112" s="166">
        <v>2505</v>
      </c>
      <c r="B112" s="165" t="s">
        <v>35</v>
      </c>
      <c r="C112" s="164"/>
      <c r="D112" s="163"/>
      <c r="E112" s="160"/>
      <c r="F112" s="160"/>
      <c r="G112" s="170"/>
      <c r="H112" s="163"/>
      <c r="I112" s="170"/>
      <c r="J112" s="168"/>
      <c r="K112" s="169"/>
      <c r="L112" s="120"/>
      <c r="M112" s="168"/>
      <c r="N112" s="207"/>
      <c r="O112" s="207"/>
      <c r="P112" s="120">
        <v>600000</v>
      </c>
      <c r="Q112" s="120"/>
      <c r="R112" s="120"/>
      <c r="S112" s="120">
        <v>200000</v>
      </c>
      <c r="T112" s="120"/>
      <c r="U112" s="120">
        <v>1000000</v>
      </c>
      <c r="V112" s="120"/>
      <c r="W112" s="120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</row>
    <row r="113" spans="1:79" s="37" customFormat="1" ht="16.5" customHeight="1" thickBot="1">
      <c r="A113" s="115" t="s">
        <v>0</v>
      </c>
      <c r="B113" s="115"/>
      <c r="C113" s="114">
        <f t="shared" ref="C113:W113" si="5">SUM(C109:C112)</f>
        <v>1561576</v>
      </c>
      <c r="D113" s="114">
        <f t="shared" si="5"/>
        <v>2500000</v>
      </c>
      <c r="E113" s="114">
        <f t="shared" si="5"/>
        <v>2441991</v>
      </c>
      <c r="F113" s="114">
        <f t="shared" si="5"/>
        <v>195.46126666666666</v>
      </c>
      <c r="G113" s="114">
        <f t="shared" si="5"/>
        <v>3850000</v>
      </c>
      <c r="H113" s="114">
        <f t="shared" si="5"/>
        <v>3190867.15</v>
      </c>
      <c r="I113" s="114">
        <f t="shared" si="5"/>
        <v>143.1668298245614</v>
      </c>
      <c r="J113" s="114">
        <f t="shared" si="5"/>
        <v>3500000</v>
      </c>
      <c r="K113" s="114">
        <f t="shared" si="5"/>
        <v>4099932.5</v>
      </c>
      <c r="L113" s="114">
        <f t="shared" si="5"/>
        <v>199.99075138263913</v>
      </c>
      <c r="M113" s="114">
        <f t="shared" si="5"/>
        <v>4100100</v>
      </c>
      <c r="N113" s="114">
        <f t="shared" si="5"/>
        <v>2700000</v>
      </c>
      <c r="O113" s="114">
        <f t="shared" si="5"/>
        <v>2457287</v>
      </c>
      <c r="P113" s="114">
        <f t="shared" si="5"/>
        <v>2100000</v>
      </c>
      <c r="Q113" s="114">
        <f t="shared" si="5"/>
        <v>3356300</v>
      </c>
      <c r="R113" s="114">
        <f t="shared" si="5"/>
        <v>2774019</v>
      </c>
      <c r="S113" s="114">
        <f t="shared" si="5"/>
        <v>1200000</v>
      </c>
      <c r="T113" s="114">
        <f t="shared" si="5"/>
        <v>138100</v>
      </c>
      <c r="U113" s="114">
        <f t="shared" si="5"/>
        <v>5100000</v>
      </c>
      <c r="V113" s="114">
        <f t="shared" si="5"/>
        <v>0</v>
      </c>
      <c r="W113" s="114">
        <f t="shared" si="5"/>
        <v>0</v>
      </c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</row>
    <row r="114" spans="1:79" s="37" customFormat="1" ht="16.5" customHeight="1" thickTop="1">
      <c r="A114" s="196"/>
      <c r="B114" s="196"/>
      <c r="C114" s="196"/>
      <c r="D114" s="194"/>
      <c r="E114" s="194"/>
      <c r="F114" s="195"/>
      <c r="G114" s="194"/>
      <c r="H114" s="194"/>
      <c r="I114" s="195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9"/>
      <c r="Y114" s="228"/>
      <c r="Z114" s="8"/>
      <c r="AA114" s="8"/>
      <c r="AB114" s="8"/>
      <c r="AC114" s="8"/>
      <c r="AD114" s="15"/>
      <c r="AE114" s="8"/>
      <c r="AF114" s="8"/>
      <c r="AG114" s="8"/>
      <c r="AH114" s="8"/>
      <c r="AI114" s="15"/>
      <c r="AJ114" s="8"/>
      <c r="AK114" s="8"/>
      <c r="AL114" s="8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</row>
    <row r="115" spans="1:79" s="39" customFormat="1" ht="16.5" customHeight="1">
      <c r="A115" s="90" t="s">
        <v>120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125"/>
      <c r="R115" s="91"/>
      <c r="S115" s="91"/>
      <c r="T115" s="91"/>
      <c r="U115" s="91"/>
      <c r="V115" s="91"/>
      <c r="W115" s="91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</row>
    <row r="116" spans="1:79" ht="16.5" customHeight="1">
      <c r="A116" s="90" t="s">
        <v>119</v>
      </c>
      <c r="B116" s="89"/>
      <c r="C116" s="8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124"/>
      <c r="R116" s="30"/>
      <c r="S116" s="30"/>
      <c r="T116" s="30"/>
      <c r="U116" s="30"/>
      <c r="V116" s="30"/>
      <c r="W116" s="30"/>
      <c r="X116" s="9"/>
      <c r="Y116" s="228"/>
      <c r="Z116" s="8"/>
      <c r="AA116" s="8"/>
      <c r="AB116" s="8"/>
      <c r="AC116" s="8"/>
      <c r="AD116" s="15"/>
      <c r="AE116" s="8"/>
      <c r="AF116" s="8"/>
      <c r="AG116" s="8"/>
      <c r="AH116" s="8"/>
      <c r="AI116" s="15"/>
      <c r="AJ116" s="8"/>
      <c r="AK116" s="8"/>
      <c r="AL116" s="8"/>
    </row>
    <row r="117" spans="1:79" s="30" customFormat="1" ht="16.5" customHeight="1">
      <c r="A117" s="410" t="s">
        <v>15</v>
      </c>
      <c r="B117" s="411"/>
      <c r="C117" s="34">
        <v>2014</v>
      </c>
      <c r="D117" s="414">
        <v>2015</v>
      </c>
      <c r="E117" s="415"/>
      <c r="F117" s="416"/>
      <c r="G117" s="414">
        <v>2016</v>
      </c>
      <c r="H117" s="415"/>
      <c r="I117" s="416"/>
      <c r="J117" s="28">
        <v>2017</v>
      </c>
      <c r="K117" s="417">
        <v>2017</v>
      </c>
      <c r="L117" s="418"/>
      <c r="M117" s="419"/>
      <c r="N117" s="417">
        <v>2018</v>
      </c>
      <c r="O117" s="419"/>
      <c r="P117" s="33">
        <v>2019</v>
      </c>
      <c r="Q117" s="434">
        <v>2020</v>
      </c>
      <c r="R117" s="434"/>
      <c r="S117" s="434">
        <v>2021</v>
      </c>
      <c r="T117" s="434"/>
      <c r="U117" s="32">
        <v>2022</v>
      </c>
      <c r="V117" s="425" t="s">
        <v>14</v>
      </c>
      <c r="W117" s="425" t="s">
        <v>13</v>
      </c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</row>
    <row r="118" spans="1:79" ht="45.75" customHeight="1">
      <c r="A118" s="412"/>
      <c r="B118" s="413"/>
      <c r="C118" s="29" t="s">
        <v>9</v>
      </c>
      <c r="D118" s="28" t="s">
        <v>8</v>
      </c>
      <c r="E118" s="28" t="s">
        <v>9</v>
      </c>
      <c r="F118" s="26" t="s">
        <v>12</v>
      </c>
      <c r="G118" s="26" t="s">
        <v>11</v>
      </c>
      <c r="H118" s="28" t="s">
        <v>9</v>
      </c>
      <c r="I118" s="26" t="s">
        <v>12</v>
      </c>
      <c r="J118" s="28" t="s">
        <v>8</v>
      </c>
      <c r="K118" s="28" t="s">
        <v>10</v>
      </c>
      <c r="L118" s="26" t="s">
        <v>12</v>
      </c>
      <c r="M118" s="26" t="s">
        <v>11</v>
      </c>
      <c r="N118" s="26" t="s">
        <v>11</v>
      </c>
      <c r="O118" s="28" t="s">
        <v>10</v>
      </c>
      <c r="P118" s="28" t="s">
        <v>8</v>
      </c>
      <c r="Q118" s="27" t="s">
        <v>8</v>
      </c>
      <c r="R118" s="26" t="s">
        <v>68</v>
      </c>
      <c r="S118" s="27" t="s">
        <v>8</v>
      </c>
      <c r="T118" s="26" t="s">
        <v>7</v>
      </c>
      <c r="U118" s="25" t="s">
        <v>6</v>
      </c>
      <c r="V118" s="426"/>
      <c r="W118" s="426"/>
    </row>
    <row r="119" spans="1:79" ht="16.5" customHeight="1">
      <c r="A119" s="122">
        <v>2001</v>
      </c>
      <c r="B119" s="123" t="s">
        <v>5</v>
      </c>
      <c r="C119" s="233"/>
      <c r="D119" s="232"/>
      <c r="E119" s="232"/>
      <c r="F119" s="231"/>
      <c r="G119" s="232"/>
      <c r="H119" s="232"/>
      <c r="I119" s="231"/>
      <c r="J119" s="230">
        <v>35000000</v>
      </c>
      <c r="K119" s="230">
        <v>18606858.57</v>
      </c>
      <c r="L119" s="230">
        <f>K119/M119*100</f>
        <v>53.162453057142855</v>
      </c>
      <c r="M119" s="230">
        <v>35000000</v>
      </c>
      <c r="N119" s="120">
        <v>35000000</v>
      </c>
      <c r="O119" s="120">
        <v>28462603.449999999</v>
      </c>
      <c r="P119" s="229">
        <v>5000000</v>
      </c>
      <c r="Q119" s="229">
        <v>666667</v>
      </c>
      <c r="R119" s="229">
        <v>506983.98</v>
      </c>
      <c r="S119" s="229">
        <v>20000000</v>
      </c>
      <c r="T119" s="229"/>
      <c r="U119" s="229">
        <v>51500000</v>
      </c>
      <c r="V119" s="229"/>
      <c r="W119" s="229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</row>
    <row r="120" spans="1:79" ht="16.5" customHeight="1">
      <c r="A120" s="138">
        <v>2104</v>
      </c>
      <c r="B120" s="123" t="s">
        <v>33</v>
      </c>
      <c r="C120" s="138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229"/>
      <c r="P120" s="229"/>
      <c r="Q120" s="229"/>
      <c r="R120" s="229"/>
      <c r="S120" s="229"/>
      <c r="T120" s="229"/>
      <c r="U120" s="229"/>
      <c r="V120" s="229"/>
      <c r="W120" s="229"/>
      <c r="X120" s="9"/>
      <c r="Y120" s="228"/>
      <c r="Z120" s="8"/>
      <c r="AA120" s="8"/>
      <c r="AB120" s="8"/>
      <c r="AC120" s="8"/>
      <c r="AD120" s="15"/>
      <c r="AE120" s="8"/>
      <c r="AF120" s="8"/>
      <c r="AG120" s="8"/>
      <c r="AH120" s="8"/>
      <c r="AI120" s="15"/>
      <c r="AJ120" s="8"/>
      <c r="AK120" s="8"/>
      <c r="AL120" s="8"/>
    </row>
    <row r="121" spans="1:79" s="37" customFormat="1" ht="16.5" customHeight="1" thickBot="1">
      <c r="A121" s="115" t="s">
        <v>0</v>
      </c>
      <c r="B121" s="115"/>
      <c r="C121" s="115">
        <f>SUM(C119:C120)</f>
        <v>0</v>
      </c>
      <c r="D121" s="115">
        <f>SUM(D119:D120)</f>
        <v>0</v>
      </c>
      <c r="E121" s="115">
        <f>SUM(E119:E120)</f>
        <v>0</v>
      </c>
      <c r="F121" s="115"/>
      <c r="G121" s="115">
        <f>SUM(G119:G120)</f>
        <v>0</v>
      </c>
      <c r="H121" s="115">
        <f>SUM(H119:H120)</f>
        <v>0</v>
      </c>
      <c r="I121" s="115"/>
      <c r="J121" s="114">
        <f t="shared" ref="J121:S121" si="6">SUM(J119:J120)</f>
        <v>35000000</v>
      </c>
      <c r="K121" s="114">
        <f t="shared" si="6"/>
        <v>18606858.57</v>
      </c>
      <c r="L121" s="114">
        <f t="shared" si="6"/>
        <v>53.162453057142855</v>
      </c>
      <c r="M121" s="114">
        <f t="shared" si="6"/>
        <v>35000000</v>
      </c>
      <c r="N121" s="114">
        <f t="shared" si="6"/>
        <v>35000000</v>
      </c>
      <c r="O121" s="114">
        <f t="shared" si="6"/>
        <v>28462603.449999999</v>
      </c>
      <c r="P121" s="114">
        <f t="shared" si="6"/>
        <v>5000000</v>
      </c>
      <c r="Q121" s="114">
        <f t="shared" si="6"/>
        <v>666667</v>
      </c>
      <c r="R121" s="114">
        <f t="shared" si="6"/>
        <v>506983.98</v>
      </c>
      <c r="S121" s="114">
        <f t="shared" si="6"/>
        <v>20000000</v>
      </c>
      <c r="T121" s="114"/>
      <c r="U121" s="114">
        <f>SUM(U119:U120)</f>
        <v>51500000</v>
      </c>
      <c r="V121" s="114">
        <f>SUM(V119:V120)</f>
        <v>0</v>
      </c>
      <c r="W121" s="114">
        <f>SUM(W119:W120)</f>
        <v>0</v>
      </c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</row>
    <row r="122" spans="1:79" s="37" customFormat="1" ht="16.5" customHeight="1" thickTop="1">
      <c r="A122" s="196"/>
      <c r="B122" s="196"/>
      <c r="C122" s="196"/>
      <c r="D122" s="194"/>
      <c r="E122" s="194"/>
      <c r="F122" s="195"/>
      <c r="G122" s="194"/>
      <c r="H122" s="194"/>
      <c r="I122" s="195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9"/>
      <c r="Y122" s="228"/>
      <c r="Z122" s="8"/>
      <c r="AA122" s="8"/>
      <c r="AB122" s="8"/>
      <c r="AC122" s="8"/>
      <c r="AD122" s="15"/>
      <c r="AE122" s="8"/>
      <c r="AF122" s="8"/>
      <c r="AG122" s="8"/>
      <c r="AH122" s="8"/>
      <c r="AI122" s="15"/>
      <c r="AJ122" s="8"/>
      <c r="AK122" s="8"/>
      <c r="AL122" s="8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</row>
    <row r="123" spans="1:79" s="39" customFormat="1" ht="16.5" customHeight="1">
      <c r="B123" s="104"/>
      <c r="C123" s="104"/>
      <c r="D123" s="104"/>
      <c r="E123" s="104"/>
      <c r="F123" s="47"/>
      <c r="G123" s="47"/>
      <c r="H123" s="47"/>
      <c r="I123" s="47"/>
      <c r="J123" s="52"/>
      <c r="K123" s="52"/>
      <c r="L123" s="52"/>
      <c r="M123" s="52"/>
      <c r="N123" s="43"/>
      <c r="O123" s="43"/>
      <c r="P123" s="43"/>
      <c r="Q123" s="227"/>
      <c r="R123" s="43"/>
      <c r="S123" s="43"/>
      <c r="T123" s="43"/>
      <c r="U123" s="43"/>
      <c r="V123" s="52"/>
      <c r="W123" s="9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</row>
    <row r="124" spans="1:79" ht="16.5" customHeight="1">
      <c r="X124" s="15"/>
      <c r="Y124" s="15"/>
    </row>
    <row r="125" spans="1:79" ht="16.5" customHeight="1">
      <c r="X125" s="9"/>
      <c r="Y125" s="8"/>
    </row>
    <row r="126" spans="1:79" s="39" customFormat="1" ht="16.5" customHeight="1">
      <c r="A126" s="53"/>
      <c r="B126" s="409"/>
      <c r="C126" s="409"/>
      <c r="D126" s="409"/>
      <c r="E126" s="47"/>
      <c r="F126" s="47"/>
      <c r="G126" s="47"/>
      <c r="H126" s="47"/>
      <c r="I126" s="47"/>
      <c r="J126" s="47"/>
      <c r="K126" s="50"/>
      <c r="L126" s="50"/>
      <c r="M126" s="47"/>
      <c r="N126" s="50"/>
      <c r="O126" s="50"/>
      <c r="P126" s="50"/>
      <c r="Q126" s="45"/>
      <c r="R126" s="50"/>
      <c r="S126" s="50"/>
      <c r="T126" s="50"/>
      <c r="U126" s="50"/>
      <c r="V126" s="50"/>
      <c r="W126" s="40"/>
      <c r="X126" s="15"/>
      <c r="Y126" s="15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</row>
    <row r="127" spans="1:79" s="39" customFormat="1" ht="16.5" customHeight="1">
      <c r="B127" s="38"/>
      <c r="C127" s="49"/>
      <c r="D127" s="52"/>
      <c r="E127" s="47"/>
      <c r="F127" s="47"/>
      <c r="G127" s="47"/>
      <c r="H127" s="47"/>
      <c r="I127" s="51"/>
      <c r="J127" s="51"/>
      <c r="K127" s="50"/>
      <c r="L127" s="50"/>
      <c r="M127" s="51"/>
      <c r="N127" s="50"/>
      <c r="O127" s="50"/>
      <c r="P127" s="50"/>
      <c r="Q127" s="45"/>
      <c r="R127" s="50"/>
      <c r="S127" s="50"/>
      <c r="T127" s="50"/>
      <c r="U127" s="50"/>
      <c r="V127" s="50"/>
      <c r="W127" s="40"/>
      <c r="X127" s="9"/>
      <c r="Y127" s="8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</row>
    <row r="128" spans="1:79" s="39" customFormat="1" ht="16.5" customHeight="1">
      <c r="A128" s="77"/>
      <c r="B128" s="77"/>
      <c r="C128" s="77"/>
      <c r="D128" s="77"/>
      <c r="E128" s="77"/>
      <c r="F128" s="77"/>
      <c r="G128" s="77"/>
      <c r="I128" s="75"/>
      <c r="J128" s="75"/>
      <c r="K128" s="75"/>
      <c r="L128" s="75"/>
      <c r="M128" s="75"/>
      <c r="N128" s="75"/>
      <c r="O128" s="75"/>
      <c r="P128" s="75"/>
      <c r="Q128" s="76"/>
      <c r="R128" s="75"/>
      <c r="S128" s="75"/>
      <c r="T128" s="75"/>
      <c r="U128" s="75"/>
      <c r="V128" s="75"/>
      <c r="W128" s="74"/>
      <c r="X128" s="15"/>
      <c r="Y128" s="15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</row>
    <row r="129" spans="1:79" ht="16.5" customHeight="1">
      <c r="A129" s="73" t="s">
        <v>118</v>
      </c>
      <c r="B129" s="73"/>
      <c r="C129" s="73"/>
      <c r="X129" s="9"/>
      <c r="Y129" s="8"/>
    </row>
    <row r="130" spans="1:79" s="39" customFormat="1" ht="16.5" customHeight="1">
      <c r="A130" s="38" t="s">
        <v>114</v>
      </c>
      <c r="Q130" s="41"/>
      <c r="X130" s="15"/>
      <c r="Y130" s="15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</row>
    <row r="131" spans="1:79" ht="16.5" customHeight="1">
      <c r="A131" s="38" t="s">
        <v>117</v>
      </c>
      <c r="B131" s="37"/>
      <c r="C131" s="37"/>
      <c r="X131" s="9"/>
      <c r="Y131" s="8"/>
    </row>
    <row r="132" spans="1:79" ht="16.5" customHeight="1">
      <c r="A132" s="430" t="s">
        <v>15</v>
      </c>
      <c r="B132" s="431"/>
      <c r="C132" s="72">
        <v>2014</v>
      </c>
      <c r="D132" s="427">
        <v>2015</v>
      </c>
      <c r="E132" s="428"/>
      <c r="F132" s="429"/>
      <c r="G132" s="427">
        <v>2016</v>
      </c>
      <c r="H132" s="428"/>
      <c r="I132" s="429"/>
      <c r="J132" s="68">
        <v>2017</v>
      </c>
      <c r="K132" s="420">
        <v>2017</v>
      </c>
      <c r="L132" s="421"/>
      <c r="M132" s="422"/>
      <c r="N132" s="420">
        <v>2018</v>
      </c>
      <c r="O132" s="422"/>
      <c r="P132" s="71">
        <v>2019</v>
      </c>
      <c r="Q132" s="435">
        <v>2020</v>
      </c>
      <c r="R132" s="435"/>
      <c r="S132" s="435">
        <v>2021</v>
      </c>
      <c r="T132" s="435"/>
      <c r="U132" s="70">
        <v>2022</v>
      </c>
      <c r="V132" s="423" t="s">
        <v>14</v>
      </c>
      <c r="W132" s="423" t="s">
        <v>13</v>
      </c>
    </row>
    <row r="133" spans="1:79" ht="45.75" customHeight="1">
      <c r="A133" s="432"/>
      <c r="B133" s="433"/>
      <c r="C133" s="69" t="s">
        <v>9</v>
      </c>
      <c r="D133" s="68" t="s">
        <v>8</v>
      </c>
      <c r="E133" s="68" t="s">
        <v>9</v>
      </c>
      <c r="F133" s="66" t="s">
        <v>12</v>
      </c>
      <c r="G133" s="66" t="s">
        <v>11</v>
      </c>
      <c r="H133" s="68" t="s">
        <v>9</v>
      </c>
      <c r="I133" s="66" t="s">
        <v>12</v>
      </c>
      <c r="J133" s="68" t="s">
        <v>8</v>
      </c>
      <c r="K133" s="68" t="s">
        <v>10</v>
      </c>
      <c r="L133" s="66" t="s">
        <v>12</v>
      </c>
      <c r="M133" s="66" t="s">
        <v>11</v>
      </c>
      <c r="N133" s="66" t="s">
        <v>11</v>
      </c>
      <c r="O133" s="68" t="s">
        <v>10</v>
      </c>
      <c r="P133" s="68" t="s">
        <v>8</v>
      </c>
      <c r="Q133" s="67" t="s">
        <v>8</v>
      </c>
      <c r="R133" s="66" t="s">
        <v>9</v>
      </c>
      <c r="S133" s="67" t="s">
        <v>8</v>
      </c>
      <c r="T133" s="66" t="s">
        <v>7</v>
      </c>
      <c r="U133" s="65" t="s">
        <v>6</v>
      </c>
      <c r="V133" s="424"/>
      <c r="W133" s="424"/>
    </row>
    <row r="134" spans="1:79" s="35" customFormat="1" ht="16.5" customHeight="1">
      <c r="A134" s="24">
        <v>2001</v>
      </c>
      <c r="B134" s="21" t="s">
        <v>5</v>
      </c>
      <c r="C134" s="22">
        <v>575036</v>
      </c>
      <c r="D134" s="5">
        <v>750000</v>
      </c>
      <c r="E134" s="5">
        <v>445235</v>
      </c>
      <c r="F134" s="5">
        <f>E134/D134*100</f>
        <v>59.364666666666665</v>
      </c>
      <c r="G134" s="5">
        <v>750000</v>
      </c>
      <c r="H134" s="5">
        <v>565849.41</v>
      </c>
      <c r="I134" s="5">
        <f>H134/G134*100</f>
        <v>75.446588000000006</v>
      </c>
      <c r="J134" s="5">
        <v>1000000</v>
      </c>
      <c r="K134" s="5">
        <v>855526.85</v>
      </c>
      <c r="L134" s="5">
        <f>K134/M134*100</f>
        <v>85.552684999999997</v>
      </c>
      <c r="M134" s="5">
        <v>1000000</v>
      </c>
      <c r="N134" s="5">
        <v>600000</v>
      </c>
      <c r="O134" s="5">
        <v>592980.5</v>
      </c>
      <c r="P134" s="5">
        <v>1000000</v>
      </c>
      <c r="Q134" s="5"/>
      <c r="R134" s="5"/>
      <c r="S134" s="5"/>
      <c r="T134" s="5"/>
      <c r="U134" s="5">
        <v>2000000</v>
      </c>
      <c r="V134" s="5"/>
      <c r="W134" s="5"/>
      <c r="X134" s="15"/>
      <c r="Y134" s="1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</row>
    <row r="135" spans="1:79" s="35" customFormat="1" ht="16.5" customHeight="1">
      <c r="A135" s="24">
        <v>2002</v>
      </c>
      <c r="B135" s="17" t="s">
        <v>26</v>
      </c>
      <c r="C135" s="2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>
        <v>30000000</v>
      </c>
      <c r="V135" s="5"/>
      <c r="W135" s="5"/>
      <c r="X135" s="15"/>
      <c r="Y135" s="1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</row>
    <row r="136" spans="1:79" s="35" customFormat="1" ht="16.5" customHeight="1">
      <c r="A136" s="24">
        <v>2003</v>
      </c>
      <c r="B136" s="21" t="s">
        <v>25</v>
      </c>
      <c r="C136" s="22">
        <v>575036</v>
      </c>
      <c r="D136" s="5">
        <v>750000</v>
      </c>
      <c r="E136" s="5">
        <v>445235</v>
      </c>
      <c r="F136" s="5">
        <f>E136/D136*100</f>
        <v>59.364666666666665</v>
      </c>
      <c r="G136" s="5">
        <v>750000</v>
      </c>
      <c r="H136" s="5">
        <v>565849.41</v>
      </c>
      <c r="I136" s="5">
        <f>H136/G136*100</f>
        <v>75.446588000000006</v>
      </c>
      <c r="J136" s="5">
        <v>1000000</v>
      </c>
      <c r="K136" s="5">
        <v>855526.85</v>
      </c>
      <c r="L136" s="5">
        <f>K136/M136*100</f>
        <v>85.552684999999997</v>
      </c>
      <c r="M136" s="5">
        <v>1000000</v>
      </c>
      <c r="N136" s="5">
        <v>600000</v>
      </c>
      <c r="O136" s="5">
        <v>592980.5</v>
      </c>
      <c r="P136" s="5">
        <v>1000000</v>
      </c>
      <c r="Q136" s="5">
        <v>1500000</v>
      </c>
      <c r="R136" s="5">
        <v>1073260.48</v>
      </c>
      <c r="S136" s="5">
        <v>2000000</v>
      </c>
      <c r="T136" s="5"/>
      <c r="U136" s="5">
        <v>7000000</v>
      </c>
      <c r="V136" s="5"/>
      <c r="W136" s="5"/>
      <c r="X136" s="15"/>
      <c r="Y136" s="1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</row>
    <row r="137" spans="1:79" s="35" customFormat="1" ht="16.5" customHeight="1">
      <c r="A137" s="24">
        <v>2102</v>
      </c>
      <c r="B137" s="21" t="s">
        <v>4</v>
      </c>
      <c r="C137" s="22">
        <v>250000</v>
      </c>
      <c r="D137" s="5">
        <v>250000</v>
      </c>
      <c r="E137" s="5">
        <v>189897</v>
      </c>
      <c r="F137" s="5">
        <f>E137/D137*100</f>
        <v>75.958800000000011</v>
      </c>
      <c r="G137" s="5">
        <v>280000</v>
      </c>
      <c r="H137" s="5">
        <v>277270.09999999998</v>
      </c>
      <c r="I137" s="5">
        <f>H137/G137*100</f>
        <v>99.025035714285707</v>
      </c>
      <c r="J137" s="5">
        <v>1000000</v>
      </c>
      <c r="K137" s="5">
        <v>844505</v>
      </c>
      <c r="L137" s="5">
        <f>K137/M137*100</f>
        <v>84.450499999999991</v>
      </c>
      <c r="M137" s="5">
        <v>1000000</v>
      </c>
      <c r="N137" s="5">
        <v>2600000</v>
      </c>
      <c r="O137" s="5">
        <v>2505810.75</v>
      </c>
      <c r="P137" s="5">
        <v>1000000</v>
      </c>
      <c r="Q137" s="5">
        <v>1500000</v>
      </c>
      <c r="R137" s="5">
        <v>453327.38</v>
      </c>
      <c r="S137" s="5">
        <v>1000000</v>
      </c>
      <c r="T137" s="5"/>
      <c r="U137" s="5">
        <v>7600000</v>
      </c>
      <c r="V137" s="5"/>
      <c r="W137" s="5"/>
      <c r="X137" s="9"/>
      <c r="Y137" s="8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</row>
    <row r="138" spans="1:79" s="35" customFormat="1" ht="16.5" customHeight="1">
      <c r="A138" s="24">
        <v>2103</v>
      </c>
      <c r="B138" s="17" t="s">
        <v>26</v>
      </c>
      <c r="C138" s="2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>
        <v>5000000</v>
      </c>
      <c r="V138" s="5"/>
      <c r="W138" s="5"/>
      <c r="X138" s="9"/>
      <c r="Y138" s="8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</row>
    <row r="139" spans="1:79" s="10" customFormat="1" ht="16.5" customHeight="1">
      <c r="A139" s="14">
        <v>2106</v>
      </c>
      <c r="B139" s="10" t="s">
        <v>2</v>
      </c>
      <c r="L139" s="5"/>
      <c r="N139" s="5">
        <v>0</v>
      </c>
      <c r="O139" s="5"/>
      <c r="P139" s="5"/>
      <c r="Q139" s="5">
        <v>1000000</v>
      </c>
      <c r="R139" s="5">
        <v>90000</v>
      </c>
      <c r="S139" s="5">
        <v>500000</v>
      </c>
      <c r="T139" s="5"/>
      <c r="U139" s="5">
        <v>5000000</v>
      </c>
      <c r="V139" s="80"/>
      <c r="X139" s="15"/>
      <c r="Y139" s="15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1:79" s="19" customFormat="1" ht="16.5" customHeight="1" thickBot="1">
      <c r="A140" s="7" t="s">
        <v>0</v>
      </c>
      <c r="B140" s="7"/>
      <c r="C140" s="4">
        <f>SUM(C136:C137)</f>
        <v>825036</v>
      </c>
      <c r="D140" s="4">
        <f>SUM(D136:D137)</f>
        <v>1000000</v>
      </c>
      <c r="E140" s="4">
        <f>SUM(E136:E137)</f>
        <v>635132</v>
      </c>
      <c r="F140" s="4">
        <f>E140/D140*100</f>
        <v>63.513200000000005</v>
      </c>
      <c r="G140" s="4">
        <f>SUM(G136:G137)</f>
        <v>1030000</v>
      </c>
      <c r="H140" s="4">
        <f>SUM(H136:H137)</f>
        <v>843119.51</v>
      </c>
      <c r="I140" s="4">
        <f>H140/G140*100</f>
        <v>81.856263106796106</v>
      </c>
      <c r="J140" s="4">
        <f>SUM(J136:J137)</f>
        <v>2000000</v>
      </c>
      <c r="K140" s="4">
        <f>SUM(K136:K137)</f>
        <v>1700031.85</v>
      </c>
      <c r="L140" s="5">
        <f>K140/M140*100</f>
        <v>85.001592500000001</v>
      </c>
      <c r="M140" s="4">
        <f>SUM(M136:M137)</f>
        <v>2000000</v>
      </c>
      <c r="N140" s="4">
        <f t="shared" ref="N140:T140" si="7">SUM(N136:N139)</f>
        <v>3200000</v>
      </c>
      <c r="O140" s="4">
        <f t="shared" si="7"/>
        <v>3098791.25</v>
      </c>
      <c r="P140" s="4">
        <f t="shared" si="7"/>
        <v>2000000</v>
      </c>
      <c r="Q140" s="4">
        <f t="shared" si="7"/>
        <v>4000000</v>
      </c>
      <c r="R140" s="4">
        <f t="shared" si="7"/>
        <v>1616587.8599999999</v>
      </c>
      <c r="S140" s="4">
        <f t="shared" si="7"/>
        <v>3500000</v>
      </c>
      <c r="T140" s="4">
        <f t="shared" si="7"/>
        <v>0</v>
      </c>
      <c r="U140" s="4">
        <f>SUM(U134:U139)</f>
        <v>56600000</v>
      </c>
      <c r="V140" s="4">
        <f>SUM(V136:V139)</f>
        <v>0</v>
      </c>
      <c r="W140" s="4">
        <f>SUM(W136:W137)</f>
        <v>0</v>
      </c>
      <c r="X140" s="9"/>
      <c r="Y140" s="8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</row>
    <row r="141" spans="1:79" ht="16.5" customHeight="1" thickTop="1"/>
    <row r="142" spans="1:79" s="39" customFormat="1" ht="16.5" customHeight="1">
      <c r="A142" s="38" t="s">
        <v>114</v>
      </c>
      <c r="Q142" s="41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</row>
    <row r="143" spans="1:79" ht="16.5" customHeight="1">
      <c r="A143" s="38" t="s">
        <v>116</v>
      </c>
      <c r="B143" s="37"/>
      <c r="C143" s="37"/>
    </row>
    <row r="144" spans="1:79" ht="16.5" customHeight="1">
      <c r="A144" s="430" t="s">
        <v>15</v>
      </c>
      <c r="B144" s="431"/>
      <c r="C144" s="72">
        <v>2014</v>
      </c>
      <c r="D144" s="427">
        <v>2015</v>
      </c>
      <c r="E144" s="428"/>
      <c r="F144" s="429"/>
      <c r="G144" s="427">
        <v>2016</v>
      </c>
      <c r="H144" s="428"/>
      <c r="I144" s="429"/>
      <c r="J144" s="68">
        <v>2017</v>
      </c>
      <c r="K144" s="420">
        <v>2017</v>
      </c>
      <c r="L144" s="421"/>
      <c r="M144" s="422"/>
      <c r="N144" s="420">
        <v>2018</v>
      </c>
      <c r="O144" s="422"/>
      <c r="P144" s="71">
        <v>2019</v>
      </c>
      <c r="Q144" s="435">
        <v>2020</v>
      </c>
      <c r="R144" s="435"/>
      <c r="S144" s="435">
        <v>2021</v>
      </c>
      <c r="T144" s="435"/>
      <c r="U144" s="70">
        <v>2022</v>
      </c>
      <c r="V144" s="423" t="s">
        <v>14</v>
      </c>
      <c r="W144" s="423" t="s">
        <v>13</v>
      </c>
    </row>
    <row r="145" spans="1:79" ht="45.75" customHeight="1">
      <c r="A145" s="432"/>
      <c r="B145" s="433"/>
      <c r="C145" s="69" t="s">
        <v>9</v>
      </c>
      <c r="D145" s="68" t="s">
        <v>8</v>
      </c>
      <c r="E145" s="68" t="s">
        <v>9</v>
      </c>
      <c r="F145" s="66" t="s">
        <v>12</v>
      </c>
      <c r="G145" s="66" t="s">
        <v>11</v>
      </c>
      <c r="H145" s="68" t="s">
        <v>9</v>
      </c>
      <c r="I145" s="66" t="s">
        <v>12</v>
      </c>
      <c r="J145" s="68" t="s">
        <v>8</v>
      </c>
      <c r="K145" s="68" t="s">
        <v>10</v>
      </c>
      <c r="L145" s="66" t="s">
        <v>12</v>
      </c>
      <c r="M145" s="66" t="s">
        <v>11</v>
      </c>
      <c r="N145" s="66" t="s">
        <v>11</v>
      </c>
      <c r="O145" s="68" t="s">
        <v>10</v>
      </c>
      <c r="P145" s="68" t="s">
        <v>8</v>
      </c>
      <c r="Q145" s="67" t="s">
        <v>8</v>
      </c>
      <c r="R145" s="66" t="s">
        <v>9</v>
      </c>
      <c r="S145" s="67" t="s">
        <v>8</v>
      </c>
      <c r="T145" s="66" t="s">
        <v>7</v>
      </c>
      <c r="U145" s="65" t="s">
        <v>6</v>
      </c>
      <c r="V145" s="424"/>
      <c r="W145" s="424"/>
    </row>
    <row r="146" spans="1:79" ht="24" customHeight="1">
      <c r="A146" s="204">
        <v>2001</v>
      </c>
      <c r="B146" s="21" t="s">
        <v>5</v>
      </c>
      <c r="C146" s="69"/>
      <c r="D146" s="68"/>
      <c r="E146" s="68"/>
      <c r="F146" s="66"/>
      <c r="G146" s="66"/>
      <c r="H146" s="68"/>
      <c r="I146" s="66"/>
      <c r="J146" s="68"/>
      <c r="K146" s="68"/>
      <c r="L146" s="66"/>
      <c r="M146" s="66"/>
      <c r="N146" s="66"/>
      <c r="O146" s="68"/>
      <c r="P146" s="68"/>
      <c r="Q146" s="67">
        <v>1000000</v>
      </c>
      <c r="R146" s="67">
        <v>569743</v>
      </c>
      <c r="S146" s="93">
        <v>3000000</v>
      </c>
      <c r="T146" s="93"/>
      <c r="U146" s="93">
        <v>9000000</v>
      </c>
      <c r="V146" s="93"/>
      <c r="W146" s="65"/>
    </row>
    <row r="147" spans="1:79" s="35" customFormat="1" ht="16.5" customHeight="1">
      <c r="A147" s="24">
        <v>2003</v>
      </c>
      <c r="B147" s="21" t="s">
        <v>25</v>
      </c>
      <c r="C147" s="22">
        <v>275000</v>
      </c>
      <c r="D147" s="5">
        <v>500000</v>
      </c>
      <c r="E147" s="5">
        <v>172450</v>
      </c>
      <c r="F147" s="5">
        <f>E147/D147*100</f>
        <v>34.489999999999995</v>
      </c>
      <c r="G147" s="5"/>
      <c r="H147" s="5"/>
      <c r="I147" s="5"/>
      <c r="J147" s="5">
        <v>2000000</v>
      </c>
      <c r="K147" s="5">
        <v>1631692.6</v>
      </c>
      <c r="L147" s="5">
        <f>K147/M147*100</f>
        <v>81.584630000000004</v>
      </c>
      <c r="M147" s="5">
        <v>2000000</v>
      </c>
      <c r="N147" s="5">
        <v>2000000</v>
      </c>
      <c r="O147" s="5">
        <v>1142286.7</v>
      </c>
      <c r="P147" s="5">
        <v>1000000</v>
      </c>
      <c r="Q147" s="67">
        <v>1000000</v>
      </c>
      <c r="R147" s="5"/>
      <c r="S147" s="5">
        <v>2000000</v>
      </c>
      <c r="T147" s="5"/>
      <c r="U147" s="5">
        <v>3000000</v>
      </c>
      <c r="V147" s="5"/>
      <c r="W147" s="5"/>
      <c r="X147" s="226">
        <f>V140+V149+V158+V165</f>
        <v>0</v>
      </c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</row>
    <row r="148" spans="1:79" s="35" customFormat="1" ht="16.5" customHeight="1">
      <c r="A148" s="24">
        <v>2102</v>
      </c>
      <c r="B148" s="21" t="s">
        <v>4</v>
      </c>
      <c r="C148" s="22">
        <v>17190</v>
      </c>
      <c r="D148" s="5"/>
      <c r="E148" s="5"/>
      <c r="F148" s="5"/>
      <c r="G148" s="5">
        <v>500000</v>
      </c>
      <c r="H148" s="5">
        <v>96951</v>
      </c>
      <c r="I148" s="5">
        <f>H148/G148*100</f>
        <v>19.3902</v>
      </c>
      <c r="J148" s="5">
        <v>2000000</v>
      </c>
      <c r="K148" s="5">
        <v>1306241.5</v>
      </c>
      <c r="L148" s="5">
        <f>K148/M148*100</f>
        <v>65.312075000000007</v>
      </c>
      <c r="M148" s="5">
        <v>2000000</v>
      </c>
      <c r="N148" s="5">
        <v>2000000</v>
      </c>
      <c r="O148" s="5">
        <v>1907320.69</v>
      </c>
      <c r="P148" s="5"/>
      <c r="Q148" s="67">
        <v>1000000</v>
      </c>
      <c r="R148" s="67">
        <v>1882302.76</v>
      </c>
      <c r="S148" s="5">
        <v>500000</v>
      </c>
      <c r="T148" s="5"/>
      <c r="U148" s="5">
        <v>1000000</v>
      </c>
      <c r="V148" s="5"/>
      <c r="W148" s="5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</row>
    <row r="149" spans="1:79" s="19" customFormat="1" ht="16.5" customHeight="1" thickBot="1">
      <c r="A149" s="7" t="s">
        <v>0</v>
      </c>
      <c r="B149" s="7"/>
      <c r="C149" s="4">
        <f>SUM(C147:C148)</f>
        <v>292190</v>
      </c>
      <c r="D149" s="4">
        <f>SUM(D147:D148)</f>
        <v>500000</v>
      </c>
      <c r="E149" s="4">
        <f>SUM(E147:E148)</f>
        <v>172450</v>
      </c>
      <c r="F149" s="4">
        <f>E149/D149*100</f>
        <v>34.489999999999995</v>
      </c>
      <c r="G149" s="4">
        <f>SUM(G147:G148)</f>
        <v>500000</v>
      </c>
      <c r="H149" s="4">
        <f>SUM(H147:H148)</f>
        <v>96951</v>
      </c>
      <c r="I149" s="4">
        <f>H149/G149*100</f>
        <v>19.3902</v>
      </c>
      <c r="J149" s="4">
        <f>SUM(J147:J148)</f>
        <v>4000000</v>
      </c>
      <c r="K149" s="4">
        <f>SUM(K147:K148)</f>
        <v>2937934.1</v>
      </c>
      <c r="L149" s="5">
        <f>K149/M149*100</f>
        <v>73.448352499999999</v>
      </c>
      <c r="M149" s="4">
        <f>SUM(M147:M148)</f>
        <v>4000000</v>
      </c>
      <c r="N149" s="4">
        <f>SUM(N147:N148)</f>
        <v>4000000</v>
      </c>
      <c r="O149" s="4">
        <v>742358.9</v>
      </c>
      <c r="P149" s="4">
        <f>SUM(P147:P148)</f>
        <v>1000000</v>
      </c>
      <c r="Q149" s="4">
        <f t="shared" ref="Q149:V149" si="8">SUM(Q146:Q148)</f>
        <v>3000000</v>
      </c>
      <c r="R149" s="4">
        <f t="shared" si="8"/>
        <v>2452045.7599999998</v>
      </c>
      <c r="S149" s="4">
        <f t="shared" si="8"/>
        <v>5500000</v>
      </c>
      <c r="T149" s="4">
        <f t="shared" si="8"/>
        <v>0</v>
      </c>
      <c r="U149" s="4">
        <f t="shared" si="8"/>
        <v>13000000</v>
      </c>
      <c r="V149" s="4">
        <f t="shared" si="8"/>
        <v>0</v>
      </c>
      <c r="W149" s="4">
        <f>SUM(W147:W148)</f>
        <v>0</v>
      </c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</row>
    <row r="150" spans="1:79" ht="16.5" customHeight="1" thickTop="1">
      <c r="A150" s="56"/>
      <c r="B150" s="56"/>
      <c r="C150" s="56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79" s="39" customFormat="1" ht="16.5" customHeight="1">
      <c r="A151" s="38" t="s">
        <v>114</v>
      </c>
      <c r="Q151" s="41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</row>
    <row r="152" spans="1:79" ht="16.5" customHeight="1">
      <c r="A152" s="38" t="s">
        <v>115</v>
      </c>
      <c r="B152" s="37"/>
      <c r="C152" s="37"/>
    </row>
    <row r="153" spans="1:79" ht="16.5" customHeight="1">
      <c r="A153" s="430" t="s">
        <v>15</v>
      </c>
      <c r="B153" s="431"/>
      <c r="C153" s="72">
        <v>2014</v>
      </c>
      <c r="D153" s="427">
        <v>2015</v>
      </c>
      <c r="E153" s="428"/>
      <c r="F153" s="429"/>
      <c r="G153" s="427">
        <v>2016</v>
      </c>
      <c r="H153" s="428"/>
      <c r="I153" s="429"/>
      <c r="J153" s="68">
        <v>2017</v>
      </c>
      <c r="K153" s="420">
        <v>2017</v>
      </c>
      <c r="L153" s="421"/>
      <c r="M153" s="422"/>
      <c r="N153" s="420">
        <v>2018</v>
      </c>
      <c r="O153" s="422"/>
      <c r="P153" s="71">
        <v>2019</v>
      </c>
      <c r="Q153" s="435">
        <v>2020</v>
      </c>
      <c r="R153" s="435"/>
      <c r="S153" s="435">
        <v>2021</v>
      </c>
      <c r="T153" s="435"/>
      <c r="U153" s="70">
        <v>2022</v>
      </c>
      <c r="V153" s="423" t="s">
        <v>14</v>
      </c>
      <c r="W153" s="423" t="s">
        <v>13</v>
      </c>
    </row>
    <row r="154" spans="1:79" ht="45.75" customHeight="1">
      <c r="A154" s="432"/>
      <c r="B154" s="433"/>
      <c r="C154" s="69" t="s">
        <v>9</v>
      </c>
      <c r="D154" s="68" t="s">
        <v>8</v>
      </c>
      <c r="E154" s="68" t="s">
        <v>9</v>
      </c>
      <c r="F154" s="66" t="s">
        <v>12</v>
      </c>
      <c r="G154" s="66" t="s">
        <v>11</v>
      </c>
      <c r="H154" s="68" t="s">
        <v>9</v>
      </c>
      <c r="I154" s="66" t="s">
        <v>12</v>
      </c>
      <c r="J154" s="68" t="s">
        <v>8</v>
      </c>
      <c r="K154" s="68" t="s">
        <v>10</v>
      </c>
      <c r="L154" s="66" t="s">
        <v>12</v>
      </c>
      <c r="M154" s="66" t="s">
        <v>11</v>
      </c>
      <c r="N154" s="66" t="s">
        <v>11</v>
      </c>
      <c r="O154" s="68" t="s">
        <v>10</v>
      </c>
      <c r="P154" s="68" t="s">
        <v>8</v>
      </c>
      <c r="Q154" s="67" t="s">
        <v>8</v>
      </c>
      <c r="R154" s="66" t="s">
        <v>9</v>
      </c>
      <c r="S154" s="67" t="s">
        <v>8</v>
      </c>
      <c r="T154" s="66" t="s">
        <v>7</v>
      </c>
      <c r="U154" s="65" t="s">
        <v>6</v>
      </c>
      <c r="V154" s="424"/>
      <c r="W154" s="424"/>
    </row>
    <row r="155" spans="1:79" ht="21" customHeight="1">
      <c r="A155" s="204">
        <v>2001</v>
      </c>
      <c r="B155" s="21" t="s">
        <v>5</v>
      </c>
      <c r="C155" s="69"/>
      <c r="D155" s="68"/>
      <c r="E155" s="68"/>
      <c r="F155" s="66"/>
      <c r="G155" s="66"/>
      <c r="H155" s="68"/>
      <c r="I155" s="66"/>
      <c r="J155" s="68"/>
      <c r="K155" s="68"/>
      <c r="L155" s="66"/>
      <c r="M155" s="66"/>
      <c r="N155" s="66"/>
      <c r="O155" s="68"/>
      <c r="P155" s="68"/>
      <c r="Q155" s="67">
        <v>3000000</v>
      </c>
      <c r="R155" s="68"/>
      <c r="S155" s="93">
        <v>3000000</v>
      </c>
      <c r="T155" s="93"/>
      <c r="U155" s="93">
        <v>7500000</v>
      </c>
      <c r="V155" s="93"/>
      <c r="W155" s="65"/>
    </row>
    <row r="156" spans="1:79" s="35" customFormat="1" ht="16.5" customHeight="1">
      <c r="A156" s="24">
        <v>2003</v>
      </c>
      <c r="B156" s="21" t="s">
        <v>25</v>
      </c>
      <c r="C156" s="22">
        <v>128555</v>
      </c>
      <c r="D156" s="5">
        <v>250000</v>
      </c>
      <c r="E156" s="5">
        <v>50000</v>
      </c>
      <c r="F156" s="5">
        <f>E156/D156*100</f>
        <v>20</v>
      </c>
      <c r="G156" s="5">
        <v>250000</v>
      </c>
      <c r="H156" s="5">
        <v>245990</v>
      </c>
      <c r="I156" s="5">
        <f>H156/G156*100</f>
        <v>98.396000000000001</v>
      </c>
      <c r="J156" s="5">
        <v>2000000</v>
      </c>
      <c r="K156" s="5">
        <v>1801963.34</v>
      </c>
      <c r="L156" s="5">
        <f>K156/M156*100</f>
        <v>90.098167000000004</v>
      </c>
      <c r="M156" s="5">
        <v>2000000</v>
      </c>
      <c r="N156" s="5">
        <v>2000000</v>
      </c>
      <c r="O156" s="5">
        <v>234216.25</v>
      </c>
      <c r="P156" s="5">
        <v>500000</v>
      </c>
      <c r="Q156" s="5">
        <v>1000000</v>
      </c>
      <c r="R156" s="5"/>
      <c r="S156" s="5">
        <v>1000000</v>
      </c>
      <c r="T156" s="5"/>
      <c r="U156" s="5">
        <v>1500000</v>
      </c>
      <c r="V156" s="5"/>
      <c r="W156" s="5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</row>
    <row r="157" spans="1:79" s="35" customFormat="1" ht="16.5" customHeight="1">
      <c r="A157" s="16">
        <v>2102</v>
      </c>
      <c r="B157" s="21" t="s">
        <v>4</v>
      </c>
      <c r="C157" s="16"/>
      <c r="D157" s="11"/>
      <c r="E157" s="11"/>
      <c r="F157" s="5"/>
      <c r="G157" s="11"/>
      <c r="H157" s="11"/>
      <c r="I157" s="5"/>
      <c r="J157" s="11">
        <v>2000000</v>
      </c>
      <c r="K157" s="11">
        <v>1126731.3</v>
      </c>
      <c r="L157" s="5">
        <f>K157/M157*100</f>
        <v>56.336565000000007</v>
      </c>
      <c r="M157" s="11">
        <v>2000000</v>
      </c>
      <c r="N157" s="11">
        <v>2000000</v>
      </c>
      <c r="O157" s="11">
        <v>1608546.26</v>
      </c>
      <c r="P157" s="11"/>
      <c r="Q157" s="11">
        <v>3000000</v>
      </c>
      <c r="R157" s="11"/>
      <c r="S157" s="11">
        <v>500000</v>
      </c>
      <c r="T157" s="11"/>
      <c r="U157" s="11">
        <v>5000000</v>
      </c>
      <c r="V157" s="11"/>
      <c r="W157" s="11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</row>
    <row r="158" spans="1:79" s="19" customFormat="1" ht="16.5" customHeight="1" thickBot="1">
      <c r="A158" s="7" t="s">
        <v>0</v>
      </c>
      <c r="B158" s="7"/>
      <c r="C158" s="4">
        <f>SUM(C156:C157)</f>
        <v>128555</v>
      </c>
      <c r="D158" s="4">
        <f>SUM(D156:D157)</f>
        <v>250000</v>
      </c>
      <c r="E158" s="4">
        <f>SUM(E156:E157)</f>
        <v>50000</v>
      </c>
      <c r="F158" s="4">
        <f>E158/D158*100</f>
        <v>20</v>
      </c>
      <c r="G158" s="4">
        <f>SUM(G156:G157)</f>
        <v>250000</v>
      </c>
      <c r="H158" s="4">
        <f>SUM(H156:H157)</f>
        <v>245990</v>
      </c>
      <c r="I158" s="4">
        <f>H158/G158*100</f>
        <v>98.396000000000001</v>
      </c>
      <c r="J158" s="4">
        <f>SUM(J156:J157)</f>
        <v>4000000</v>
      </c>
      <c r="K158" s="4">
        <f>SUM(K156:K157)</f>
        <v>2928694.64</v>
      </c>
      <c r="L158" s="5">
        <f>K158/M158*100</f>
        <v>73.217366000000013</v>
      </c>
      <c r="M158" s="4">
        <f>SUM(M156:M157)</f>
        <v>4000000</v>
      </c>
      <c r="N158" s="4">
        <f>SUM(N156:N157)</f>
        <v>4000000</v>
      </c>
      <c r="O158" s="4">
        <f>SUM(O156:O157)</f>
        <v>1842762.51</v>
      </c>
      <c r="P158" s="4">
        <f>SUM(P156:P157)</f>
        <v>500000</v>
      </c>
      <c r="Q158" s="4">
        <f>SUM(Q155:Q157)</f>
        <v>7000000</v>
      </c>
      <c r="R158" s="4"/>
      <c r="S158" s="4">
        <f>SUM(S155:S157)</f>
        <v>4500000</v>
      </c>
      <c r="T158" s="4">
        <f>SUM(T155:T157)</f>
        <v>0</v>
      </c>
      <c r="U158" s="4">
        <f>SUM(U155:U157)</f>
        <v>14000000</v>
      </c>
      <c r="V158" s="4">
        <f>SUM(V155:V157)</f>
        <v>0</v>
      </c>
      <c r="W158" s="4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</row>
    <row r="159" spans="1:79" s="19" customFormat="1" ht="16.5" customHeight="1" thickTop="1">
      <c r="A159" s="56"/>
      <c r="B159" s="56"/>
      <c r="C159" s="56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</row>
    <row r="160" spans="1:79" s="39" customFormat="1" ht="16.5" customHeight="1">
      <c r="A160" s="38" t="s">
        <v>114</v>
      </c>
      <c r="Q160" s="41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</row>
    <row r="161" spans="1:79" s="19" customFormat="1" ht="16.5" customHeight="1">
      <c r="A161" s="38" t="s">
        <v>113</v>
      </c>
      <c r="B161" s="37"/>
      <c r="C161" s="3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"/>
      <c r="R161" s="1"/>
      <c r="S161" s="1"/>
      <c r="T161" s="1"/>
      <c r="U161" s="1"/>
      <c r="V161" s="1"/>
      <c r="W161" s="1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</row>
    <row r="162" spans="1:79" ht="16.5" customHeight="1">
      <c r="A162" s="430" t="s">
        <v>15</v>
      </c>
      <c r="B162" s="431"/>
      <c r="C162" s="72">
        <v>2014</v>
      </c>
      <c r="D162" s="427">
        <v>2015</v>
      </c>
      <c r="E162" s="428"/>
      <c r="F162" s="429"/>
      <c r="G162" s="427">
        <v>2016</v>
      </c>
      <c r="H162" s="428"/>
      <c r="I162" s="429"/>
      <c r="J162" s="68">
        <v>2017</v>
      </c>
      <c r="K162" s="420">
        <v>2017</v>
      </c>
      <c r="L162" s="421"/>
      <c r="M162" s="422"/>
      <c r="N162" s="420">
        <v>2018</v>
      </c>
      <c r="O162" s="422"/>
      <c r="P162" s="71">
        <v>2019</v>
      </c>
      <c r="Q162" s="435">
        <v>2020</v>
      </c>
      <c r="R162" s="435"/>
      <c r="S162" s="435">
        <v>2021</v>
      </c>
      <c r="T162" s="435"/>
      <c r="U162" s="70">
        <v>2022</v>
      </c>
      <c r="V162" s="423" t="s">
        <v>14</v>
      </c>
      <c r="W162" s="423" t="s">
        <v>13</v>
      </c>
    </row>
    <row r="163" spans="1:79" ht="45.75" customHeight="1">
      <c r="A163" s="432"/>
      <c r="B163" s="433"/>
      <c r="C163" s="69" t="s">
        <v>9</v>
      </c>
      <c r="D163" s="68" t="s">
        <v>8</v>
      </c>
      <c r="E163" s="68" t="s">
        <v>9</v>
      </c>
      <c r="F163" s="66" t="s">
        <v>12</v>
      </c>
      <c r="G163" s="66" t="s">
        <v>11</v>
      </c>
      <c r="H163" s="68" t="s">
        <v>9</v>
      </c>
      <c r="I163" s="66" t="s">
        <v>12</v>
      </c>
      <c r="J163" s="68" t="s">
        <v>8</v>
      </c>
      <c r="K163" s="68" t="s">
        <v>10</v>
      </c>
      <c r="L163" s="66" t="s">
        <v>12</v>
      </c>
      <c r="M163" s="66" t="s">
        <v>11</v>
      </c>
      <c r="N163" s="66" t="s">
        <v>11</v>
      </c>
      <c r="O163" s="68" t="s">
        <v>10</v>
      </c>
      <c r="P163" s="68" t="s">
        <v>8</v>
      </c>
      <c r="Q163" s="67" t="s">
        <v>8</v>
      </c>
      <c r="R163" s="66" t="s">
        <v>9</v>
      </c>
      <c r="S163" s="67" t="s">
        <v>8</v>
      </c>
      <c r="T163" s="66" t="s">
        <v>7</v>
      </c>
      <c r="U163" s="65" t="s">
        <v>6</v>
      </c>
      <c r="V163" s="424"/>
      <c r="W163" s="424"/>
    </row>
    <row r="164" spans="1:79" s="19" customFormat="1" ht="16.5" customHeight="1">
      <c r="A164" s="16">
        <v>2102</v>
      </c>
      <c r="B164" s="21" t="s">
        <v>4</v>
      </c>
      <c r="C164" s="16"/>
      <c r="D164" s="11"/>
      <c r="E164" s="11"/>
      <c r="F164" s="5"/>
      <c r="G164" s="11"/>
      <c r="H164" s="11"/>
      <c r="I164" s="5"/>
      <c r="J164" s="11">
        <v>500000</v>
      </c>
      <c r="K164" s="11">
        <v>200391.25</v>
      </c>
      <c r="L164" s="11">
        <f>K164/M164*100</f>
        <v>40.078249999999997</v>
      </c>
      <c r="M164" s="11">
        <v>500000</v>
      </c>
      <c r="N164" s="11">
        <v>500000</v>
      </c>
      <c r="O164" s="11">
        <v>487131.25</v>
      </c>
      <c r="P164" s="11">
        <v>300000</v>
      </c>
      <c r="Q164" s="11">
        <v>500000</v>
      </c>
      <c r="R164" s="11"/>
      <c r="S164" s="11">
        <v>200000</v>
      </c>
      <c r="T164" s="11"/>
      <c r="U164" s="11">
        <v>200000</v>
      </c>
      <c r="V164" s="11"/>
      <c r="W164" s="11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</row>
    <row r="165" spans="1:79" ht="16.5" customHeight="1" thickBot="1">
      <c r="A165" s="7" t="s">
        <v>0</v>
      </c>
      <c r="B165" s="7"/>
      <c r="C165" s="7"/>
      <c r="D165" s="4">
        <f>SUM(D164)</f>
        <v>0</v>
      </c>
      <c r="E165" s="4">
        <f>SUM(E164)</f>
        <v>0</v>
      </c>
      <c r="F165" s="4"/>
      <c r="G165" s="4">
        <f>SUM(G164)</f>
        <v>0</v>
      </c>
      <c r="H165" s="4">
        <f>SUM(H164)</f>
        <v>0</v>
      </c>
      <c r="I165" s="4"/>
      <c r="J165" s="4">
        <f>SUM(J164)</f>
        <v>500000</v>
      </c>
      <c r="K165" s="4">
        <f>SUM(K164)</f>
        <v>200391.25</v>
      </c>
      <c r="L165" s="11">
        <f>K165/M165*100</f>
        <v>40.078249999999997</v>
      </c>
      <c r="M165" s="4">
        <f>SUM(M164)</f>
        <v>500000</v>
      </c>
      <c r="N165" s="4">
        <f>SUM(N164)</f>
        <v>500000</v>
      </c>
      <c r="O165" s="4">
        <f>SUM(O164)</f>
        <v>487131.25</v>
      </c>
      <c r="P165" s="4">
        <f>SUM(P164)</f>
        <v>300000</v>
      </c>
      <c r="Q165" s="4">
        <f>SUM(Q164)</f>
        <v>500000</v>
      </c>
      <c r="R165" s="4"/>
      <c r="S165" s="4">
        <f>SUM(S164)</f>
        <v>200000</v>
      </c>
      <c r="T165" s="4">
        <f>SUM(T164)</f>
        <v>0</v>
      </c>
      <c r="U165" s="4">
        <f>SUM(U164)</f>
        <v>200000</v>
      </c>
      <c r="V165" s="4">
        <f>SUM(V164)</f>
        <v>0</v>
      </c>
      <c r="W165" s="4">
        <f>SUM(W164)</f>
        <v>0</v>
      </c>
    </row>
    <row r="166" spans="1:79" ht="16.5" customHeight="1" thickTop="1">
      <c r="X166" s="15"/>
      <c r="Y166" s="15"/>
    </row>
    <row r="167" spans="1:79" ht="16.5" customHeight="1">
      <c r="A167" s="56"/>
      <c r="B167" s="56"/>
      <c r="C167" s="56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79" s="39" customFormat="1" ht="16.5" customHeight="1">
      <c r="A168" s="53"/>
      <c r="B168" s="409" t="s">
        <v>20</v>
      </c>
      <c r="C168" s="409"/>
      <c r="D168" s="409"/>
      <c r="E168" s="47"/>
      <c r="F168" s="47"/>
      <c r="G168" s="47"/>
      <c r="H168" s="47"/>
      <c r="I168" s="47"/>
      <c r="J168" s="47"/>
      <c r="K168" s="50"/>
      <c r="L168" s="50"/>
      <c r="M168" s="47"/>
      <c r="N168" s="50"/>
      <c r="O168" s="50"/>
      <c r="P168" s="50"/>
      <c r="Q168" s="45"/>
      <c r="R168" s="50"/>
      <c r="S168" s="50"/>
      <c r="T168" s="50"/>
      <c r="U168" s="50"/>
      <c r="V168" s="50"/>
      <c r="W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</row>
    <row r="169" spans="1:79" s="39" customFormat="1" ht="16.5" customHeight="1">
      <c r="B169" s="38" t="s">
        <v>19</v>
      </c>
      <c r="C169" s="49"/>
      <c r="D169" s="52"/>
      <c r="E169" s="47"/>
      <c r="F169" s="47"/>
      <c r="G169" s="47"/>
      <c r="H169" s="47"/>
      <c r="I169" s="51"/>
      <c r="J169" s="51"/>
      <c r="K169" s="50"/>
      <c r="L169" s="50"/>
      <c r="M169" s="51"/>
      <c r="N169" s="50"/>
      <c r="O169" s="50"/>
      <c r="P169" s="50"/>
      <c r="Q169" s="45"/>
      <c r="R169" s="50"/>
      <c r="S169" s="50"/>
      <c r="T169" s="50"/>
      <c r="U169" s="50"/>
      <c r="V169" s="50"/>
      <c r="W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</row>
    <row r="170" spans="1:79" s="39" customFormat="1" ht="16.5" customHeight="1">
      <c r="A170" s="77"/>
      <c r="B170" s="77"/>
      <c r="C170" s="77"/>
      <c r="D170" s="77"/>
      <c r="E170" s="77"/>
      <c r="F170" s="77"/>
      <c r="G170" s="77"/>
      <c r="I170" s="75"/>
      <c r="J170" s="75"/>
      <c r="K170" s="75"/>
      <c r="L170" s="75"/>
      <c r="M170" s="75"/>
      <c r="N170" s="75"/>
      <c r="O170" s="75"/>
      <c r="P170" s="75"/>
      <c r="Q170" s="76"/>
      <c r="R170" s="75"/>
      <c r="S170" s="75"/>
      <c r="T170" s="75"/>
      <c r="U170" s="75"/>
      <c r="V170" s="75"/>
      <c r="W170" s="74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</row>
    <row r="171" spans="1:79" ht="16.5" customHeight="1">
      <c r="A171" s="73" t="s">
        <v>112</v>
      </c>
      <c r="B171" s="73"/>
      <c r="C171" s="73"/>
    </row>
    <row r="172" spans="1:79" s="39" customFormat="1" ht="16.5" customHeight="1">
      <c r="A172" s="38" t="s">
        <v>111</v>
      </c>
      <c r="Q172" s="41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</row>
    <row r="173" spans="1:79" ht="16.5" customHeight="1">
      <c r="A173" s="38" t="s">
        <v>16</v>
      </c>
      <c r="B173" s="37"/>
      <c r="C173" s="37"/>
    </row>
    <row r="174" spans="1:79" ht="16.5" customHeight="1">
      <c r="A174" s="430" t="s">
        <v>15</v>
      </c>
      <c r="B174" s="431"/>
      <c r="C174" s="72">
        <v>2014</v>
      </c>
      <c r="D174" s="427">
        <v>2015</v>
      </c>
      <c r="E174" s="428"/>
      <c r="F174" s="429"/>
      <c r="G174" s="427">
        <v>2016</v>
      </c>
      <c r="H174" s="428"/>
      <c r="I174" s="429"/>
      <c r="J174" s="68">
        <v>2017</v>
      </c>
      <c r="K174" s="420">
        <v>2017</v>
      </c>
      <c r="L174" s="421"/>
      <c r="M174" s="422"/>
      <c r="N174" s="420">
        <v>2018</v>
      </c>
      <c r="O174" s="422"/>
      <c r="P174" s="71">
        <v>2019</v>
      </c>
      <c r="Q174" s="435">
        <v>2020</v>
      </c>
      <c r="R174" s="435"/>
      <c r="S174" s="435">
        <v>2021</v>
      </c>
      <c r="T174" s="435"/>
      <c r="U174" s="70">
        <v>2022</v>
      </c>
      <c r="V174" s="423" t="s">
        <v>14</v>
      </c>
      <c r="W174" s="423" t="s">
        <v>13</v>
      </c>
    </row>
    <row r="175" spans="1:79" ht="45.75" customHeight="1">
      <c r="A175" s="432"/>
      <c r="B175" s="433"/>
      <c r="C175" s="69" t="s">
        <v>9</v>
      </c>
      <c r="D175" s="68" t="s">
        <v>8</v>
      </c>
      <c r="E175" s="68" t="s">
        <v>9</v>
      </c>
      <c r="F175" s="66" t="s">
        <v>12</v>
      </c>
      <c r="G175" s="66" t="s">
        <v>11</v>
      </c>
      <c r="H175" s="68" t="s">
        <v>9</v>
      </c>
      <c r="I175" s="66" t="s">
        <v>12</v>
      </c>
      <c r="J175" s="68" t="s">
        <v>8</v>
      </c>
      <c r="K175" s="68" t="s">
        <v>10</v>
      </c>
      <c r="L175" s="66" t="s">
        <v>12</v>
      </c>
      <c r="M175" s="66" t="s">
        <v>11</v>
      </c>
      <c r="N175" s="66" t="s">
        <v>11</v>
      </c>
      <c r="O175" s="68" t="s">
        <v>10</v>
      </c>
      <c r="P175" s="68" t="s">
        <v>8</v>
      </c>
      <c r="Q175" s="67" t="s">
        <v>8</v>
      </c>
      <c r="R175" s="66" t="s">
        <v>9</v>
      </c>
      <c r="S175" s="67" t="s">
        <v>8</v>
      </c>
      <c r="T175" s="66" t="s">
        <v>7</v>
      </c>
      <c r="U175" s="65" t="s">
        <v>6</v>
      </c>
      <c r="V175" s="424"/>
      <c r="W175" s="424"/>
    </row>
    <row r="176" spans="1:79" ht="16.5" customHeight="1">
      <c r="A176" s="204">
        <v>2001</v>
      </c>
      <c r="B176" s="17" t="s">
        <v>5</v>
      </c>
      <c r="C176" s="95"/>
      <c r="D176" s="154"/>
      <c r="E176" s="154"/>
      <c r="F176" s="153"/>
      <c r="G176" s="154"/>
      <c r="H176" s="154"/>
      <c r="I176" s="153"/>
      <c r="J176" s="152">
        <v>200000</v>
      </c>
      <c r="K176" s="152">
        <v>999940.14</v>
      </c>
      <c r="L176" s="152">
        <f>K176/M176*100</f>
        <v>99.994013999999993</v>
      </c>
      <c r="M176" s="152">
        <v>1000000</v>
      </c>
      <c r="N176" s="5">
        <v>1500000</v>
      </c>
      <c r="O176" s="5">
        <v>1422212.26</v>
      </c>
      <c r="P176" s="5">
        <v>1000000</v>
      </c>
      <c r="Q176" s="5">
        <v>2000000</v>
      </c>
      <c r="R176" s="5"/>
      <c r="S176" s="5">
        <v>2000000</v>
      </c>
      <c r="T176" s="202"/>
      <c r="U176" s="202">
        <v>37500000</v>
      </c>
      <c r="V176" s="93"/>
      <c r="W176" s="93"/>
      <c r="X176" s="9"/>
      <c r="Y176" s="8"/>
    </row>
    <row r="177" spans="1:79" ht="16.5" customHeight="1">
      <c r="A177" s="204">
        <v>2002</v>
      </c>
      <c r="B177" s="17" t="s">
        <v>26</v>
      </c>
      <c r="C177" s="95"/>
      <c r="D177" s="154"/>
      <c r="E177" s="154"/>
      <c r="F177" s="153"/>
      <c r="G177" s="154"/>
      <c r="H177" s="154"/>
      <c r="I177" s="153"/>
      <c r="J177" s="152">
        <v>600000</v>
      </c>
      <c r="K177" s="152">
        <v>64235.21</v>
      </c>
      <c r="L177" s="152">
        <f>K177/M177*100</f>
        <v>95.873447761194029</v>
      </c>
      <c r="M177" s="152">
        <v>67000</v>
      </c>
      <c r="N177" s="5">
        <v>250000</v>
      </c>
      <c r="O177" s="5">
        <v>0</v>
      </c>
      <c r="P177" s="5"/>
      <c r="Q177" s="5">
        <v>2500000</v>
      </c>
      <c r="R177" s="5"/>
      <c r="S177" s="5">
        <v>1000000</v>
      </c>
      <c r="T177" s="202">
        <v>70900</v>
      </c>
      <c r="U177" s="202">
        <v>3135000</v>
      </c>
      <c r="V177" s="93"/>
      <c r="W177" s="93"/>
      <c r="X177" s="15"/>
      <c r="Y177" s="15"/>
    </row>
    <row r="178" spans="1:79" ht="16.5" customHeight="1">
      <c r="A178" s="24">
        <v>2101</v>
      </c>
      <c r="B178" s="21" t="s">
        <v>25</v>
      </c>
      <c r="C178" s="95"/>
      <c r="D178" s="154"/>
      <c r="E178" s="154"/>
      <c r="F178" s="153"/>
      <c r="G178" s="154"/>
      <c r="H178" s="154"/>
      <c r="I178" s="153"/>
      <c r="J178" s="152"/>
      <c r="K178" s="152"/>
      <c r="L178" s="152"/>
      <c r="M178" s="152"/>
      <c r="N178" s="5"/>
      <c r="O178" s="5"/>
      <c r="P178" s="5"/>
      <c r="Q178" s="5"/>
      <c r="R178" s="5"/>
      <c r="S178" s="5"/>
      <c r="T178" s="202"/>
      <c r="U178" s="202"/>
      <c r="V178" s="93"/>
      <c r="W178" s="93"/>
      <c r="X178" s="9"/>
      <c r="Y178" s="8"/>
    </row>
    <row r="179" spans="1:79" s="35" customFormat="1" ht="16.5" customHeight="1">
      <c r="A179" s="24">
        <v>2102</v>
      </c>
      <c r="B179" s="21" t="s">
        <v>4</v>
      </c>
      <c r="C179" s="24"/>
      <c r="D179" s="5">
        <v>780000</v>
      </c>
      <c r="E179" s="5">
        <v>778497</v>
      </c>
      <c r="F179" s="5">
        <f>E179/D179*100</f>
        <v>99.807307692307688</v>
      </c>
      <c r="G179" s="5">
        <v>700000</v>
      </c>
      <c r="H179" s="5">
        <v>692670</v>
      </c>
      <c r="I179" s="5">
        <f>H179/G179*100</f>
        <v>98.952857142857141</v>
      </c>
      <c r="J179" s="5">
        <v>750000</v>
      </c>
      <c r="K179" s="5">
        <v>1037657</v>
      </c>
      <c r="L179" s="152">
        <f>K179/M179*100</f>
        <v>99.774711538461531</v>
      </c>
      <c r="M179" s="5">
        <v>1040000</v>
      </c>
      <c r="N179" s="5">
        <v>13450000</v>
      </c>
      <c r="O179" s="5">
        <v>13319536.5</v>
      </c>
      <c r="P179" s="5">
        <v>1000000</v>
      </c>
      <c r="Q179" s="5">
        <v>1000000</v>
      </c>
      <c r="R179" s="5"/>
      <c r="S179" s="5">
        <v>1000000</v>
      </c>
      <c r="T179" s="5">
        <v>141710</v>
      </c>
      <c r="U179" s="5">
        <v>2000000</v>
      </c>
      <c r="V179" s="5"/>
      <c r="W179" s="5"/>
      <c r="X179" s="15"/>
      <c r="Y179" s="15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</row>
    <row r="180" spans="1:79" s="35" customFormat="1" ht="16.5" customHeight="1">
      <c r="A180" s="24">
        <v>2103</v>
      </c>
      <c r="B180" s="17" t="s">
        <v>3</v>
      </c>
      <c r="C180" s="24"/>
      <c r="D180" s="5"/>
      <c r="E180" s="5"/>
      <c r="F180" s="5"/>
      <c r="G180" s="5"/>
      <c r="H180" s="5"/>
      <c r="I180" s="5"/>
      <c r="J180" s="5">
        <v>235000</v>
      </c>
      <c r="K180" s="5">
        <v>446400</v>
      </c>
      <c r="L180" s="152">
        <f>K180/M180*100</f>
        <v>98.109890109890102</v>
      </c>
      <c r="M180" s="5">
        <v>455000</v>
      </c>
      <c r="N180" s="5">
        <v>1600000</v>
      </c>
      <c r="O180" s="5">
        <v>845450</v>
      </c>
      <c r="P180" s="5">
        <v>1000000</v>
      </c>
      <c r="Q180" s="5">
        <v>1000000</v>
      </c>
      <c r="R180" s="5"/>
      <c r="S180" s="5"/>
      <c r="T180" s="5"/>
      <c r="U180" s="5">
        <v>9015000</v>
      </c>
      <c r="V180" s="5"/>
      <c r="W180" s="5"/>
      <c r="X180" s="9"/>
      <c r="Y180" s="8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</row>
    <row r="181" spans="1:79" ht="16.5" customHeight="1">
      <c r="A181" s="24">
        <v>2104</v>
      </c>
      <c r="B181" s="21" t="s">
        <v>33</v>
      </c>
      <c r="C181" s="24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150"/>
      <c r="P181" s="150"/>
      <c r="Q181" s="150"/>
      <c r="R181" s="150"/>
      <c r="S181" s="150"/>
      <c r="T181" s="150"/>
      <c r="U181" s="150">
        <v>61750000</v>
      </c>
      <c r="V181" s="150"/>
      <c r="W181" s="150"/>
      <c r="X181" s="15"/>
      <c r="Y181" s="15"/>
    </row>
    <row r="182" spans="1:79" s="10" customFormat="1" ht="16.5" customHeight="1">
      <c r="A182" s="14">
        <v>2106</v>
      </c>
      <c r="B182" s="10" t="s">
        <v>2</v>
      </c>
      <c r="L182" s="152"/>
      <c r="N182" s="5">
        <v>800000</v>
      </c>
      <c r="O182" s="5">
        <v>0</v>
      </c>
      <c r="P182" s="5">
        <v>725000</v>
      </c>
      <c r="Q182" s="5">
        <v>725000</v>
      </c>
      <c r="R182" s="5"/>
      <c r="S182" s="5">
        <v>1000000</v>
      </c>
      <c r="T182" s="5"/>
      <c r="U182" s="5">
        <v>2460000</v>
      </c>
      <c r="V182" s="5"/>
      <c r="W182" s="5"/>
      <c r="X182" s="9"/>
      <c r="Y182" s="8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1:79" s="19" customFormat="1" ht="16.5" customHeight="1" thickBot="1">
      <c r="A183" s="7" t="s">
        <v>0</v>
      </c>
      <c r="B183" s="7"/>
      <c r="C183" s="4">
        <f>SUM(C176:C180)</f>
        <v>0</v>
      </c>
      <c r="D183" s="4">
        <f>SUM(D176:D180)</f>
        <v>780000</v>
      </c>
      <c r="E183" s="4">
        <f>SUM(E176:E180)</f>
        <v>778497</v>
      </c>
      <c r="F183" s="6">
        <f>E183/D183*100</f>
        <v>99.807307692307688</v>
      </c>
      <c r="G183" s="4">
        <f>SUM(G176:G180)</f>
        <v>700000</v>
      </c>
      <c r="H183" s="4">
        <f>SUM(H176:H180)</f>
        <v>692670</v>
      </c>
      <c r="I183" s="4">
        <f>H183/G183*100</f>
        <v>98.952857142857141</v>
      </c>
      <c r="J183" s="4">
        <f>SUM(J176:J180)</f>
        <v>1785000</v>
      </c>
      <c r="K183" s="4">
        <f>SUM(K176:K182)</f>
        <v>2548232.35</v>
      </c>
      <c r="L183" s="152">
        <f>K183/M183*100</f>
        <v>99.462620999219368</v>
      </c>
      <c r="M183" s="4">
        <f>SUM(M176:M180)</f>
        <v>2562000</v>
      </c>
      <c r="N183" s="4">
        <f t="shared" ref="N183:W183" si="9">SUM(N176:N182)</f>
        <v>17600000</v>
      </c>
      <c r="O183" s="4">
        <f t="shared" si="9"/>
        <v>15587198.76</v>
      </c>
      <c r="P183" s="4">
        <f t="shared" si="9"/>
        <v>3725000</v>
      </c>
      <c r="Q183" s="4">
        <f t="shared" si="9"/>
        <v>7225000</v>
      </c>
      <c r="R183" s="4">
        <f t="shared" si="9"/>
        <v>0</v>
      </c>
      <c r="S183" s="4">
        <f t="shared" si="9"/>
        <v>5000000</v>
      </c>
      <c r="T183" s="4">
        <f t="shared" si="9"/>
        <v>212610</v>
      </c>
      <c r="U183" s="4">
        <f t="shared" si="9"/>
        <v>115860000</v>
      </c>
      <c r="V183" s="4">
        <f t="shared" si="9"/>
        <v>0</v>
      </c>
      <c r="W183" s="4">
        <f t="shared" si="9"/>
        <v>0</v>
      </c>
      <c r="X183" s="15"/>
      <c r="Y183" s="15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</row>
    <row r="184" spans="1:79" s="19" customFormat="1" ht="16.5" customHeight="1" thickTop="1">
      <c r="A184" s="56"/>
      <c r="B184" s="56"/>
      <c r="C184" s="54"/>
      <c r="D184" s="54"/>
      <c r="E184" s="54"/>
      <c r="F184" s="55"/>
      <c r="G184" s="54"/>
      <c r="H184" s="54"/>
      <c r="I184" s="54"/>
      <c r="J184" s="54"/>
      <c r="K184" s="54"/>
      <c r="L184" s="225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9"/>
      <c r="Y184" s="8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</row>
    <row r="185" spans="1:79" s="39" customFormat="1" ht="16.5" customHeight="1">
      <c r="A185" s="53"/>
      <c r="B185" s="409" t="s">
        <v>20</v>
      </c>
      <c r="C185" s="409"/>
      <c r="D185" s="409"/>
      <c r="E185" s="47"/>
      <c r="F185" s="47"/>
      <c r="G185" s="47"/>
      <c r="H185" s="47"/>
      <c r="I185" s="47"/>
      <c r="J185" s="47"/>
      <c r="K185" s="50"/>
      <c r="L185" s="50"/>
      <c r="M185" s="47"/>
      <c r="N185" s="50"/>
      <c r="O185" s="50"/>
      <c r="P185" s="50"/>
      <c r="Q185" s="45"/>
      <c r="R185" s="50"/>
      <c r="S185" s="50"/>
      <c r="T185" s="50"/>
      <c r="U185" s="50"/>
      <c r="V185" s="50"/>
      <c r="W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</row>
    <row r="186" spans="1:79" s="39" customFormat="1" ht="16.5" customHeight="1">
      <c r="B186" s="38" t="s">
        <v>19</v>
      </c>
      <c r="C186" s="49"/>
      <c r="D186" s="52"/>
      <c r="E186" s="47"/>
      <c r="F186" s="47"/>
      <c r="G186" s="47"/>
      <c r="H186" s="47"/>
      <c r="I186" s="51"/>
      <c r="J186" s="51"/>
      <c r="K186" s="50"/>
      <c r="L186" s="50"/>
      <c r="M186" s="51"/>
      <c r="N186" s="50"/>
      <c r="O186" s="50"/>
      <c r="P186" s="50"/>
      <c r="Q186" s="45"/>
      <c r="R186" s="50"/>
      <c r="S186" s="50"/>
      <c r="T186" s="50"/>
      <c r="U186" s="50"/>
      <c r="V186" s="50"/>
      <c r="W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</row>
    <row r="188" spans="1:79" s="39" customFormat="1" ht="16.5" customHeight="1">
      <c r="B188" s="38"/>
      <c r="C188" s="49"/>
      <c r="D188" s="52"/>
      <c r="E188" s="47"/>
      <c r="F188" s="47"/>
      <c r="G188" s="47"/>
      <c r="H188" s="47"/>
      <c r="I188" s="51"/>
      <c r="J188" s="51"/>
      <c r="K188" s="50"/>
      <c r="L188" s="50"/>
      <c r="M188" s="51"/>
      <c r="N188" s="50"/>
      <c r="O188" s="50"/>
      <c r="P188" s="50"/>
      <c r="Q188" s="45"/>
      <c r="R188" s="50"/>
      <c r="S188" s="50"/>
      <c r="T188" s="50"/>
      <c r="U188" s="50"/>
      <c r="V188" s="50"/>
      <c r="W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</row>
    <row r="189" spans="1:79" ht="16.5" customHeight="1">
      <c r="A189" s="92" t="s">
        <v>110</v>
      </c>
      <c r="B189" s="92"/>
      <c r="C189" s="92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124"/>
      <c r="R189" s="30"/>
      <c r="S189" s="30"/>
      <c r="T189" s="30"/>
      <c r="U189" s="30"/>
      <c r="V189" s="30"/>
      <c r="W189" s="30"/>
    </row>
    <row r="190" spans="1:79" s="39" customFormat="1" ht="16.5" customHeight="1">
      <c r="A190" s="90" t="s">
        <v>109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125"/>
      <c r="R190" s="91"/>
      <c r="S190" s="91"/>
      <c r="T190" s="91"/>
      <c r="U190" s="91"/>
      <c r="V190" s="91"/>
      <c r="W190" s="91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</row>
    <row r="191" spans="1:79" ht="16.5" customHeight="1">
      <c r="A191" s="90" t="s">
        <v>16</v>
      </c>
      <c r="B191" s="89"/>
      <c r="C191" s="89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124"/>
      <c r="R191" s="30"/>
      <c r="S191" s="30"/>
      <c r="T191" s="30"/>
      <c r="U191" s="30"/>
      <c r="V191" s="30"/>
      <c r="W191" s="30"/>
    </row>
    <row r="192" spans="1:79" s="30" customFormat="1" ht="16.5" customHeight="1">
      <c r="A192" s="410" t="s">
        <v>15</v>
      </c>
      <c r="B192" s="411"/>
      <c r="C192" s="34">
        <v>2014</v>
      </c>
      <c r="D192" s="414">
        <v>2015</v>
      </c>
      <c r="E192" s="415"/>
      <c r="F192" s="416"/>
      <c r="G192" s="414">
        <v>2016</v>
      </c>
      <c r="H192" s="415"/>
      <c r="I192" s="416"/>
      <c r="J192" s="28">
        <v>2017</v>
      </c>
      <c r="K192" s="417">
        <v>2017</v>
      </c>
      <c r="L192" s="418"/>
      <c r="M192" s="419"/>
      <c r="N192" s="417">
        <v>2018</v>
      </c>
      <c r="O192" s="419"/>
      <c r="P192" s="33">
        <v>2019</v>
      </c>
      <c r="Q192" s="434">
        <v>2020</v>
      </c>
      <c r="R192" s="434"/>
      <c r="S192" s="434">
        <v>2021</v>
      </c>
      <c r="T192" s="434"/>
      <c r="U192" s="32">
        <v>2022</v>
      </c>
      <c r="V192" s="425" t="s">
        <v>14</v>
      </c>
      <c r="W192" s="425" t="s">
        <v>13</v>
      </c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</row>
    <row r="193" spans="1:79" ht="45.75" customHeight="1">
      <c r="A193" s="412"/>
      <c r="B193" s="413"/>
      <c r="C193" s="29" t="s">
        <v>9</v>
      </c>
      <c r="D193" s="28" t="s">
        <v>8</v>
      </c>
      <c r="E193" s="28" t="s">
        <v>9</v>
      </c>
      <c r="F193" s="26" t="s">
        <v>12</v>
      </c>
      <c r="G193" s="26" t="s">
        <v>11</v>
      </c>
      <c r="H193" s="28" t="s">
        <v>9</v>
      </c>
      <c r="I193" s="26" t="s">
        <v>12</v>
      </c>
      <c r="J193" s="28" t="s">
        <v>8</v>
      </c>
      <c r="K193" s="28" t="s">
        <v>10</v>
      </c>
      <c r="L193" s="26" t="s">
        <v>12</v>
      </c>
      <c r="M193" s="26" t="s">
        <v>11</v>
      </c>
      <c r="N193" s="26" t="s">
        <v>11</v>
      </c>
      <c r="O193" s="28" t="s">
        <v>10</v>
      </c>
      <c r="P193" s="28" t="s">
        <v>8</v>
      </c>
      <c r="Q193" s="27" t="s">
        <v>8</v>
      </c>
      <c r="R193" s="26" t="s">
        <v>9</v>
      </c>
      <c r="S193" s="27" t="s">
        <v>8</v>
      </c>
      <c r="T193" s="26" t="s">
        <v>7</v>
      </c>
      <c r="U193" s="25" t="s">
        <v>6</v>
      </c>
      <c r="V193" s="426"/>
      <c r="W193" s="426"/>
    </row>
    <row r="194" spans="1:79" ht="45.75" customHeight="1">
      <c r="A194" s="204">
        <v>2001</v>
      </c>
      <c r="B194" s="17" t="s">
        <v>5</v>
      </c>
      <c r="C194" s="69"/>
      <c r="D194" s="68"/>
      <c r="E194" s="68"/>
      <c r="F194" s="66"/>
      <c r="G194" s="66"/>
      <c r="H194" s="68"/>
      <c r="I194" s="66"/>
      <c r="J194" s="68"/>
      <c r="K194" s="68"/>
      <c r="L194" s="66"/>
      <c r="M194" s="66"/>
      <c r="N194" s="66"/>
      <c r="O194" s="68"/>
      <c r="P194" s="68"/>
      <c r="Q194" s="67"/>
      <c r="R194" s="66"/>
      <c r="S194" s="93">
        <v>2500000</v>
      </c>
      <c r="T194" s="93">
        <v>99746</v>
      </c>
      <c r="U194" s="93">
        <v>500000</v>
      </c>
      <c r="V194" s="93"/>
      <c r="W194" s="65"/>
    </row>
    <row r="195" spans="1:79" s="35" customFormat="1" ht="16.5" customHeight="1">
      <c r="A195" s="24">
        <v>2102</v>
      </c>
      <c r="B195" s="21" t="s">
        <v>4</v>
      </c>
      <c r="C195" s="22">
        <v>147360</v>
      </c>
      <c r="D195" s="5">
        <v>500000</v>
      </c>
      <c r="E195" s="5">
        <v>488590</v>
      </c>
      <c r="F195" s="5">
        <f>E195/D195*100</f>
        <v>97.718000000000004</v>
      </c>
      <c r="G195" s="5">
        <v>500000</v>
      </c>
      <c r="H195" s="5">
        <v>500000</v>
      </c>
      <c r="I195" s="5">
        <f>H195/G195*100</f>
        <v>100</v>
      </c>
      <c r="J195" s="5">
        <v>1000000</v>
      </c>
      <c r="K195" s="5">
        <v>998186</v>
      </c>
      <c r="L195" s="5">
        <f>K195/M195*100</f>
        <v>99.818600000000004</v>
      </c>
      <c r="M195" s="5">
        <v>1000000</v>
      </c>
      <c r="N195" s="5">
        <v>2000000</v>
      </c>
      <c r="O195" s="5">
        <v>1824784.5</v>
      </c>
      <c r="P195" s="5">
        <v>500000</v>
      </c>
      <c r="Q195" s="5">
        <v>2000000</v>
      </c>
      <c r="R195" s="5"/>
      <c r="S195" s="5">
        <v>2000000</v>
      </c>
      <c r="T195" s="5"/>
      <c r="U195" s="5">
        <v>2000000</v>
      </c>
      <c r="V195" s="5"/>
      <c r="W195" s="5"/>
      <c r="X195" s="9"/>
      <c r="Y195" s="8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</row>
    <row r="196" spans="1:79" s="2" customFormat="1" ht="16.5" customHeight="1">
      <c r="A196" s="24">
        <v>2103</v>
      </c>
      <c r="B196" s="17" t="s">
        <v>3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1"/>
      <c r="O196" s="11"/>
      <c r="P196" s="11">
        <v>1000000</v>
      </c>
      <c r="Q196" s="5">
        <v>2000000</v>
      </c>
      <c r="R196" s="11"/>
      <c r="S196" s="11">
        <v>2000000</v>
      </c>
      <c r="T196" s="11">
        <v>48600</v>
      </c>
      <c r="U196" s="11">
        <v>2000000</v>
      </c>
      <c r="V196" s="11"/>
      <c r="W196" s="11"/>
      <c r="X196" s="15"/>
      <c r="Y196" s="15"/>
    </row>
    <row r="197" spans="1:79" s="10" customFormat="1" ht="16.5" customHeight="1">
      <c r="A197" s="14">
        <v>2106</v>
      </c>
      <c r="B197" s="10" t="s">
        <v>2</v>
      </c>
      <c r="N197" s="5">
        <v>500000</v>
      </c>
      <c r="O197" s="5">
        <v>439500</v>
      </c>
      <c r="P197" s="5"/>
      <c r="Q197" s="80">
        <v>1000000</v>
      </c>
      <c r="R197" s="5"/>
      <c r="S197" s="5">
        <v>500000</v>
      </c>
      <c r="T197" s="5"/>
      <c r="U197" s="5">
        <v>500000</v>
      </c>
      <c r="V197" s="5"/>
      <c r="W197" s="5"/>
      <c r="X197" s="9"/>
      <c r="Y197" s="8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1:79" s="19" customFormat="1" ht="16.5" customHeight="1" thickBot="1">
      <c r="A198" s="7" t="s">
        <v>0</v>
      </c>
      <c r="B198" s="7"/>
      <c r="C198" s="4">
        <f>SUM(C195:C195)</f>
        <v>147360</v>
      </c>
      <c r="D198" s="4">
        <f>SUM(D195:D195)</f>
        <v>500000</v>
      </c>
      <c r="E198" s="4">
        <f>SUM(E195:E195)</f>
        <v>488590</v>
      </c>
      <c r="F198" s="4">
        <f>E198/D198*100</f>
        <v>97.718000000000004</v>
      </c>
      <c r="G198" s="4">
        <f>SUM(G195:G195)</f>
        <v>500000</v>
      </c>
      <c r="H198" s="4">
        <f>SUM(H195:H195)</f>
        <v>500000</v>
      </c>
      <c r="I198" s="4">
        <f>H198/G198*100</f>
        <v>100</v>
      </c>
      <c r="J198" s="4">
        <f>SUM(J195:J195)</f>
        <v>1000000</v>
      </c>
      <c r="K198" s="4">
        <f>SUM(K195:K195)</f>
        <v>998186</v>
      </c>
      <c r="L198" s="4">
        <f>SUM(L195:L195)</f>
        <v>99.818600000000004</v>
      </c>
      <c r="M198" s="4">
        <f>SUM(M195:M195)</f>
        <v>1000000</v>
      </c>
      <c r="N198" s="4">
        <f>SUM(N195:N197)</f>
        <v>2500000</v>
      </c>
      <c r="O198" s="4">
        <f>SUM(O195:O197)</f>
        <v>2264284.5</v>
      </c>
      <c r="P198" s="4">
        <f>SUM(P195:P197)</f>
        <v>1500000</v>
      </c>
      <c r="Q198" s="4">
        <f>SUM(Q195:Q197)</f>
        <v>5000000</v>
      </c>
      <c r="R198" s="4">
        <f>SUM(R195:R197)</f>
        <v>0</v>
      </c>
      <c r="S198" s="4">
        <f>SUM(S194:S197)</f>
        <v>7000000</v>
      </c>
      <c r="T198" s="4">
        <f>SUM(T194:T197)</f>
        <v>148346</v>
      </c>
      <c r="U198" s="4">
        <f>SUM(U194:U197)</f>
        <v>5000000</v>
      </c>
      <c r="V198" s="4"/>
      <c r="W198" s="4">
        <f>SUM(W195:W197)</f>
        <v>0</v>
      </c>
      <c r="X198" s="15"/>
      <c r="Y198" s="15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</row>
    <row r="199" spans="1:79" ht="16.5" customHeight="1" thickTop="1">
      <c r="X199" s="9"/>
      <c r="Y199" s="8"/>
    </row>
    <row r="200" spans="1:79" ht="16.5" customHeight="1">
      <c r="X200" s="15"/>
      <c r="Y200" s="15"/>
    </row>
    <row r="201" spans="1:79" ht="16.5" customHeight="1">
      <c r="X201" s="15"/>
      <c r="Y201" s="15"/>
    </row>
    <row r="202" spans="1:79" ht="16.5" customHeight="1">
      <c r="X202" s="15"/>
      <c r="Y202" s="15"/>
    </row>
    <row r="204" spans="1:79" s="39" customFormat="1" ht="16.5" customHeight="1">
      <c r="A204" s="77"/>
      <c r="B204" s="77"/>
      <c r="C204" s="77"/>
      <c r="D204" s="77"/>
      <c r="E204" s="77"/>
      <c r="F204" s="77"/>
      <c r="G204" s="77"/>
      <c r="I204" s="75"/>
      <c r="J204" s="75"/>
      <c r="K204" s="75"/>
      <c r="L204" s="75"/>
      <c r="M204" s="75"/>
      <c r="N204" s="75"/>
      <c r="O204" s="75"/>
      <c r="P204" s="75"/>
      <c r="Q204" s="76"/>
      <c r="R204" s="75"/>
      <c r="S204" s="75"/>
      <c r="T204" s="75"/>
      <c r="U204" s="75"/>
      <c r="V204" s="75"/>
      <c r="W204" s="74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</row>
    <row r="205" spans="1:79" s="39" customFormat="1" ht="16.5" customHeight="1">
      <c r="A205" s="53"/>
      <c r="B205" s="409" t="s">
        <v>20</v>
      </c>
      <c r="C205" s="409"/>
      <c r="D205" s="409"/>
      <c r="E205" s="47"/>
      <c r="F205" s="47"/>
      <c r="G205" s="47"/>
      <c r="H205" s="47"/>
      <c r="I205" s="47"/>
      <c r="J205" s="47"/>
      <c r="K205" s="50"/>
      <c r="L205" s="50"/>
      <c r="M205" s="47"/>
      <c r="N205" s="50"/>
      <c r="O205" s="50"/>
      <c r="P205" s="50"/>
      <c r="Q205" s="45"/>
      <c r="R205" s="50"/>
      <c r="S205" s="50"/>
      <c r="T205" s="50"/>
      <c r="U205" s="50"/>
      <c r="V205" s="50"/>
      <c r="W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</row>
    <row r="206" spans="1:79" s="39" customFormat="1" ht="16.5" customHeight="1">
      <c r="B206" s="38" t="s">
        <v>19</v>
      </c>
      <c r="C206" s="49"/>
      <c r="D206" s="52"/>
      <c r="E206" s="47"/>
      <c r="F206" s="47"/>
      <c r="G206" s="47"/>
      <c r="H206" s="47"/>
      <c r="I206" s="51"/>
      <c r="J206" s="51"/>
      <c r="K206" s="50"/>
      <c r="L206" s="50"/>
      <c r="M206" s="51"/>
      <c r="N206" s="50"/>
      <c r="O206" s="50"/>
      <c r="P206" s="50"/>
      <c r="Q206" s="45"/>
      <c r="R206" s="50"/>
      <c r="S206" s="50"/>
      <c r="T206" s="50"/>
      <c r="U206" s="50"/>
      <c r="V206" s="50"/>
      <c r="W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</row>
    <row r="207" spans="1:79" s="39" customFormat="1" ht="16.5" customHeight="1">
      <c r="A207" s="77"/>
      <c r="B207" s="77"/>
      <c r="C207" s="77"/>
      <c r="D207" s="77"/>
      <c r="E207" s="77"/>
      <c r="F207" s="77"/>
      <c r="G207" s="77"/>
      <c r="I207" s="75"/>
      <c r="J207" s="75"/>
      <c r="K207" s="75"/>
      <c r="L207" s="75"/>
      <c r="M207" s="75"/>
      <c r="N207" s="75"/>
      <c r="O207" s="75"/>
      <c r="P207" s="75"/>
      <c r="Q207" s="76"/>
      <c r="R207" s="75"/>
      <c r="S207" s="75"/>
      <c r="T207" s="75"/>
      <c r="U207" s="75"/>
      <c r="V207" s="75"/>
      <c r="W207" s="74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</row>
    <row r="208" spans="1:79" s="39" customFormat="1" ht="16.5" customHeight="1">
      <c r="A208" s="77"/>
      <c r="B208" s="77"/>
      <c r="C208" s="77"/>
      <c r="D208" s="77"/>
      <c r="E208" s="77"/>
      <c r="F208" s="77"/>
      <c r="G208" s="77"/>
      <c r="I208" s="75"/>
      <c r="J208" s="75"/>
      <c r="K208" s="75"/>
      <c r="L208" s="75"/>
      <c r="M208" s="75"/>
      <c r="N208" s="75"/>
      <c r="O208" s="75"/>
      <c r="P208" s="75"/>
      <c r="Q208" s="76"/>
      <c r="R208" s="75"/>
      <c r="S208" s="75"/>
      <c r="T208" s="75"/>
      <c r="U208" s="75"/>
      <c r="V208" s="75"/>
      <c r="W208" s="74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</row>
    <row r="209" spans="1:79" ht="14.25" customHeight="1">
      <c r="A209" s="73" t="s">
        <v>108</v>
      </c>
      <c r="B209" s="73"/>
      <c r="C209" s="73"/>
    </row>
    <row r="210" spans="1:79" s="39" customFormat="1" ht="16.5" customHeight="1">
      <c r="A210" s="38" t="s">
        <v>106</v>
      </c>
      <c r="Q210" s="41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</row>
    <row r="211" spans="1:79" ht="16.5" customHeight="1">
      <c r="A211" s="38" t="s">
        <v>107</v>
      </c>
      <c r="B211" s="37"/>
      <c r="C211" s="37"/>
    </row>
    <row r="212" spans="1:79" ht="16.5" customHeight="1">
      <c r="A212" s="430" t="s">
        <v>15</v>
      </c>
      <c r="B212" s="431"/>
      <c r="C212" s="72">
        <v>2014</v>
      </c>
      <c r="D212" s="427">
        <v>2015</v>
      </c>
      <c r="E212" s="428"/>
      <c r="F212" s="429"/>
      <c r="G212" s="427">
        <v>2016</v>
      </c>
      <c r="H212" s="428"/>
      <c r="I212" s="429"/>
      <c r="J212" s="68">
        <v>2017</v>
      </c>
      <c r="K212" s="420">
        <v>2017</v>
      </c>
      <c r="L212" s="421"/>
      <c r="M212" s="422"/>
      <c r="N212" s="420">
        <v>2018</v>
      </c>
      <c r="O212" s="422"/>
      <c r="P212" s="71">
        <v>2019</v>
      </c>
      <c r="Q212" s="435">
        <v>2020</v>
      </c>
      <c r="R212" s="435"/>
      <c r="S212" s="435">
        <v>2021</v>
      </c>
      <c r="T212" s="435"/>
      <c r="U212" s="70">
        <v>2022</v>
      </c>
      <c r="V212" s="423" t="s">
        <v>14</v>
      </c>
      <c r="W212" s="423" t="s">
        <v>13</v>
      </c>
    </row>
    <row r="213" spans="1:79" ht="45.75" customHeight="1">
      <c r="A213" s="432"/>
      <c r="B213" s="433"/>
      <c r="C213" s="69" t="s">
        <v>9</v>
      </c>
      <c r="D213" s="68" t="s">
        <v>8</v>
      </c>
      <c r="E213" s="68" t="s">
        <v>9</v>
      </c>
      <c r="F213" s="66" t="s">
        <v>12</v>
      </c>
      <c r="G213" s="66" t="s">
        <v>11</v>
      </c>
      <c r="H213" s="68" t="s">
        <v>9</v>
      </c>
      <c r="I213" s="66" t="s">
        <v>12</v>
      </c>
      <c r="J213" s="68" t="s">
        <v>8</v>
      </c>
      <c r="K213" s="68" t="s">
        <v>10</v>
      </c>
      <c r="L213" s="66" t="s">
        <v>12</v>
      </c>
      <c r="M213" s="66" t="s">
        <v>11</v>
      </c>
      <c r="N213" s="66" t="s">
        <v>11</v>
      </c>
      <c r="O213" s="68" t="s">
        <v>10</v>
      </c>
      <c r="P213" s="68" t="s">
        <v>8</v>
      </c>
      <c r="Q213" s="67" t="s">
        <v>8</v>
      </c>
      <c r="R213" s="66" t="s">
        <v>9</v>
      </c>
      <c r="S213" s="67" t="s">
        <v>8</v>
      </c>
      <c r="T213" s="66" t="s">
        <v>7</v>
      </c>
      <c r="U213" s="65" t="s">
        <v>6</v>
      </c>
      <c r="V213" s="424"/>
      <c r="W213" s="424"/>
    </row>
    <row r="214" spans="1:79" ht="20.25" customHeight="1">
      <c r="A214" s="224">
        <v>2001</v>
      </c>
      <c r="B214" s="17" t="s">
        <v>5</v>
      </c>
      <c r="C214" s="69"/>
      <c r="D214" s="68"/>
      <c r="E214" s="68"/>
      <c r="F214" s="66"/>
      <c r="G214" s="66"/>
      <c r="H214" s="68"/>
      <c r="I214" s="66"/>
      <c r="J214" s="68"/>
      <c r="K214" s="68"/>
      <c r="L214" s="66"/>
      <c r="M214" s="66"/>
      <c r="N214" s="66"/>
      <c r="O214" s="68"/>
      <c r="P214" s="57">
        <v>500000</v>
      </c>
      <c r="Q214" s="67">
        <v>100000</v>
      </c>
      <c r="R214" s="67"/>
      <c r="S214" s="93">
        <v>1000000</v>
      </c>
      <c r="T214" s="93"/>
      <c r="U214" s="93">
        <v>500000</v>
      </c>
      <c r="V214" s="93"/>
      <c r="W214" s="65"/>
    </row>
    <row r="215" spans="1:79" ht="16.5" customHeight="1">
      <c r="A215" s="24">
        <v>2003</v>
      </c>
      <c r="B215" s="21" t="s">
        <v>25</v>
      </c>
      <c r="C215" s="98">
        <v>0</v>
      </c>
      <c r="D215" s="80">
        <v>500000</v>
      </c>
      <c r="E215" s="80">
        <v>194247</v>
      </c>
      <c r="F215" s="80">
        <f>E215/D215*100</f>
        <v>38.849400000000003</v>
      </c>
      <c r="G215" s="80">
        <v>500000</v>
      </c>
      <c r="H215" s="80">
        <v>299500</v>
      </c>
      <c r="I215" s="80">
        <f>H215/G215*100</f>
        <v>59.9</v>
      </c>
      <c r="J215" s="80">
        <v>1000000</v>
      </c>
      <c r="K215" s="80">
        <v>131300</v>
      </c>
      <c r="L215" s="80">
        <f>K215/M215*100</f>
        <v>13.13</v>
      </c>
      <c r="M215" s="80">
        <v>1000000</v>
      </c>
      <c r="N215" s="80">
        <v>1000000</v>
      </c>
      <c r="O215" s="80">
        <v>87250</v>
      </c>
      <c r="P215" s="80">
        <v>500000</v>
      </c>
      <c r="Q215" s="80">
        <v>500000</v>
      </c>
      <c r="R215" s="80"/>
      <c r="S215" s="80">
        <v>500000</v>
      </c>
      <c r="T215" s="80"/>
      <c r="U215" s="80">
        <v>500000</v>
      </c>
      <c r="V215" s="80"/>
      <c r="W215" s="80"/>
    </row>
    <row r="216" spans="1:79" ht="16.5" customHeight="1">
      <c r="A216" s="216">
        <v>2102</v>
      </c>
      <c r="B216" s="21" t="s">
        <v>4</v>
      </c>
      <c r="C216" s="98"/>
      <c r="D216" s="80"/>
      <c r="E216" s="80"/>
      <c r="F216" s="80"/>
      <c r="G216" s="80"/>
      <c r="H216" s="80"/>
      <c r="I216" s="80"/>
      <c r="J216" s="80"/>
      <c r="K216" s="80">
        <v>287360.56</v>
      </c>
      <c r="L216" s="80">
        <f>K216/M216*100</f>
        <v>99.951499130434783</v>
      </c>
      <c r="M216" s="80">
        <v>287500</v>
      </c>
      <c r="N216" s="80">
        <v>1000000</v>
      </c>
      <c r="O216" s="80">
        <v>959159</v>
      </c>
      <c r="P216" s="80">
        <v>500000</v>
      </c>
      <c r="Q216" s="80">
        <v>1000000</v>
      </c>
      <c r="R216" s="80"/>
      <c r="S216" s="80">
        <v>1000000</v>
      </c>
      <c r="T216" s="80"/>
      <c r="U216" s="80">
        <v>1500000</v>
      </c>
      <c r="V216" s="80"/>
      <c r="W216" s="80"/>
    </row>
    <row r="217" spans="1:79" ht="16.5" customHeight="1" thickBot="1">
      <c r="A217" s="7" t="s">
        <v>0</v>
      </c>
      <c r="B217" s="7"/>
      <c r="C217" s="4">
        <f t="shared" ref="C217:K217" si="10">SUM(C215:C216)</f>
        <v>0</v>
      </c>
      <c r="D217" s="4">
        <f t="shared" si="10"/>
        <v>500000</v>
      </c>
      <c r="E217" s="4">
        <f t="shared" si="10"/>
        <v>194247</v>
      </c>
      <c r="F217" s="4">
        <f t="shared" si="10"/>
        <v>38.849400000000003</v>
      </c>
      <c r="G217" s="4">
        <f t="shared" si="10"/>
        <v>500000</v>
      </c>
      <c r="H217" s="4">
        <f t="shared" si="10"/>
        <v>299500</v>
      </c>
      <c r="I217" s="4">
        <f t="shared" si="10"/>
        <v>59.9</v>
      </c>
      <c r="J217" s="4">
        <f t="shared" si="10"/>
        <v>1000000</v>
      </c>
      <c r="K217" s="4">
        <f t="shared" si="10"/>
        <v>418660.56</v>
      </c>
      <c r="L217" s="80">
        <f>K217/M217*100</f>
        <v>32.51732504854369</v>
      </c>
      <c r="M217" s="4">
        <f>SUM(M215:M216)</f>
        <v>1287500</v>
      </c>
      <c r="N217" s="4">
        <f>SUM(N215:N216)</f>
        <v>2000000</v>
      </c>
      <c r="O217" s="4">
        <f>SUM(O215:O216)</f>
        <v>1046409</v>
      </c>
      <c r="P217" s="4">
        <f>SUM(P215:P216)</f>
        <v>1000000</v>
      </c>
      <c r="Q217" s="4">
        <f>SUM(Q214:Q216)</f>
        <v>1600000</v>
      </c>
      <c r="R217" s="4">
        <f>SUM(R215:R216)</f>
        <v>0</v>
      </c>
      <c r="S217" s="4">
        <f>SUM(S214:S216)</f>
        <v>2500000</v>
      </c>
      <c r="T217" s="4">
        <f>SUM(T214:T216)</f>
        <v>0</v>
      </c>
      <c r="U217" s="4">
        <f>SUM(U214:U216)</f>
        <v>2500000</v>
      </c>
      <c r="V217" s="4">
        <f>SUM(V214:V216)</f>
        <v>0</v>
      </c>
      <c r="W217" s="4">
        <f>SUM(W215:W216)</f>
        <v>0</v>
      </c>
    </row>
    <row r="218" spans="1:79" ht="3.75" customHeight="1" thickTop="1">
      <c r="A218" s="56"/>
      <c r="B218" s="56"/>
      <c r="C218" s="54"/>
      <c r="D218" s="54"/>
      <c r="E218" s="54"/>
      <c r="F218" s="223"/>
      <c r="G218" s="54"/>
      <c r="H218" s="54"/>
      <c r="I218" s="223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</row>
    <row r="219" spans="1:79" s="39" customFormat="1" ht="16.5" customHeight="1">
      <c r="A219" s="38" t="s">
        <v>106</v>
      </c>
      <c r="Q219" s="41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</row>
    <row r="220" spans="1:79" ht="16.5" customHeight="1">
      <c r="A220" s="38" t="s">
        <v>74</v>
      </c>
      <c r="B220" s="37"/>
      <c r="C220" s="37"/>
    </row>
    <row r="221" spans="1:79" ht="16.5" customHeight="1">
      <c r="A221" s="430" t="s">
        <v>15</v>
      </c>
      <c r="B221" s="431"/>
      <c r="C221" s="72">
        <v>2014</v>
      </c>
      <c r="D221" s="427">
        <v>2015</v>
      </c>
      <c r="E221" s="428"/>
      <c r="F221" s="429"/>
      <c r="G221" s="427">
        <v>2016</v>
      </c>
      <c r="H221" s="428"/>
      <c r="I221" s="429"/>
      <c r="J221" s="68">
        <v>2017</v>
      </c>
      <c r="K221" s="420">
        <v>2017</v>
      </c>
      <c r="L221" s="421"/>
      <c r="M221" s="422"/>
      <c r="N221" s="420">
        <v>2018</v>
      </c>
      <c r="O221" s="422"/>
      <c r="P221" s="71">
        <v>2019</v>
      </c>
      <c r="Q221" s="435">
        <v>2020</v>
      </c>
      <c r="R221" s="435"/>
      <c r="S221" s="435">
        <v>2021</v>
      </c>
      <c r="T221" s="435"/>
      <c r="U221" s="70">
        <v>2022</v>
      </c>
      <c r="V221" s="423" t="s">
        <v>14</v>
      </c>
      <c r="W221" s="423" t="s">
        <v>13</v>
      </c>
    </row>
    <row r="222" spans="1:79" ht="45.75" customHeight="1">
      <c r="A222" s="432"/>
      <c r="B222" s="433"/>
      <c r="C222" s="69" t="s">
        <v>9</v>
      </c>
      <c r="D222" s="68" t="s">
        <v>8</v>
      </c>
      <c r="E222" s="68" t="s">
        <v>9</v>
      </c>
      <c r="F222" s="66" t="s">
        <v>12</v>
      </c>
      <c r="G222" s="66" t="s">
        <v>11</v>
      </c>
      <c r="H222" s="68" t="s">
        <v>9</v>
      </c>
      <c r="I222" s="66" t="s">
        <v>12</v>
      </c>
      <c r="J222" s="68" t="s">
        <v>8</v>
      </c>
      <c r="K222" s="68" t="s">
        <v>10</v>
      </c>
      <c r="L222" s="66" t="s">
        <v>12</v>
      </c>
      <c r="M222" s="66" t="s">
        <v>11</v>
      </c>
      <c r="N222" s="66" t="s">
        <v>11</v>
      </c>
      <c r="O222" s="68" t="s">
        <v>10</v>
      </c>
      <c r="P222" s="68" t="s">
        <v>8</v>
      </c>
      <c r="Q222" s="67" t="s">
        <v>8</v>
      </c>
      <c r="R222" s="66" t="s">
        <v>9</v>
      </c>
      <c r="S222" s="67" t="s">
        <v>8</v>
      </c>
      <c r="T222" s="66" t="s">
        <v>7</v>
      </c>
      <c r="U222" s="65" t="s">
        <v>6</v>
      </c>
      <c r="V222" s="424"/>
      <c r="W222" s="424"/>
    </row>
    <row r="223" spans="1:79" ht="16.5" customHeight="1">
      <c r="A223" s="216">
        <v>2001</v>
      </c>
      <c r="B223" s="17" t="s">
        <v>5</v>
      </c>
      <c r="C223" s="98">
        <v>551785</v>
      </c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>
        <v>500000</v>
      </c>
      <c r="R223" s="80"/>
      <c r="S223" s="80"/>
      <c r="T223" s="80"/>
      <c r="U223" s="80"/>
      <c r="V223" s="80"/>
      <c r="W223" s="80"/>
    </row>
    <row r="224" spans="1:79" ht="16.5" customHeight="1">
      <c r="A224" s="216">
        <v>2003</v>
      </c>
      <c r="B224" s="21" t="s">
        <v>25</v>
      </c>
      <c r="C224" s="98">
        <v>93899</v>
      </c>
      <c r="D224" s="80">
        <v>500000</v>
      </c>
      <c r="E224" s="80">
        <v>497500</v>
      </c>
      <c r="F224" s="80">
        <f>E224/D224*100</f>
        <v>99.5</v>
      </c>
      <c r="G224" s="80">
        <v>1000000</v>
      </c>
      <c r="H224" s="80">
        <v>848600</v>
      </c>
      <c r="I224" s="80">
        <f>H224/G224*100</f>
        <v>84.86</v>
      </c>
      <c r="J224" s="80">
        <v>1000000</v>
      </c>
      <c r="K224" s="80">
        <v>982150</v>
      </c>
      <c r="L224" s="80">
        <f>K224/M224*100</f>
        <v>98.215000000000003</v>
      </c>
      <c r="M224" s="80">
        <v>1000000</v>
      </c>
      <c r="N224" s="80">
        <v>130000</v>
      </c>
      <c r="O224" s="80">
        <v>0</v>
      </c>
      <c r="P224" s="80">
        <v>200000</v>
      </c>
      <c r="Q224" s="80">
        <v>500000</v>
      </c>
      <c r="R224" s="80"/>
      <c r="S224" s="80"/>
      <c r="T224" s="80"/>
      <c r="U224" s="80"/>
      <c r="V224" s="80"/>
      <c r="W224" s="80"/>
    </row>
    <row r="225" spans="1:79" ht="16.5" customHeight="1">
      <c r="A225" s="216">
        <v>2102</v>
      </c>
      <c r="B225" s="21" t="s">
        <v>4</v>
      </c>
      <c r="C225" s="98">
        <v>2496368</v>
      </c>
      <c r="D225" s="80">
        <v>1500000</v>
      </c>
      <c r="E225" s="80">
        <v>1499987</v>
      </c>
      <c r="F225" s="80">
        <f>E225/D225*100</f>
        <v>99.999133333333333</v>
      </c>
      <c r="G225" s="80">
        <v>1000000</v>
      </c>
      <c r="H225" s="80">
        <v>948924.05</v>
      </c>
      <c r="I225" s="80">
        <f>H225/G225*100</f>
        <v>94.892404999999997</v>
      </c>
      <c r="J225" s="80">
        <v>750000</v>
      </c>
      <c r="K225" s="80">
        <v>748934</v>
      </c>
      <c r="L225" s="80">
        <f>K225/M225*100</f>
        <v>99.857866666666666</v>
      </c>
      <c r="M225" s="80">
        <v>750000</v>
      </c>
      <c r="N225" s="80">
        <v>2000000</v>
      </c>
      <c r="O225" s="80">
        <v>1994128.5</v>
      </c>
      <c r="P225" s="80">
        <v>200000</v>
      </c>
      <c r="Q225" s="80">
        <v>3000000</v>
      </c>
      <c r="R225" s="80">
        <v>1375897</v>
      </c>
      <c r="S225" s="80">
        <v>1000000</v>
      </c>
      <c r="T225" s="80">
        <v>224150</v>
      </c>
      <c r="U225" s="80">
        <v>1000000</v>
      </c>
      <c r="V225" s="80"/>
      <c r="W225" s="80"/>
    </row>
    <row r="226" spans="1:79" s="77" customFormat="1" ht="16.5" customHeight="1">
      <c r="A226" s="88">
        <v>2505</v>
      </c>
      <c r="B226" s="12" t="s">
        <v>35</v>
      </c>
      <c r="C226" s="87"/>
      <c r="D226" s="85"/>
      <c r="E226" s="86"/>
      <c r="F226" s="86"/>
      <c r="G226" s="84"/>
      <c r="H226" s="85"/>
      <c r="I226" s="84"/>
      <c r="J226" s="83"/>
      <c r="K226" s="142"/>
      <c r="L226" s="80"/>
      <c r="M226" s="83"/>
      <c r="N226" s="143"/>
      <c r="O226" s="143"/>
      <c r="P226" s="80">
        <v>200000</v>
      </c>
      <c r="Q226" s="80">
        <v>100000</v>
      </c>
      <c r="R226" s="222"/>
      <c r="S226" s="80">
        <v>100000</v>
      </c>
      <c r="T226" s="80"/>
      <c r="U226" s="80">
        <v>100000</v>
      </c>
      <c r="V226" s="80"/>
      <c r="W226" s="80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</row>
    <row r="227" spans="1:79" s="77" customFormat="1" ht="16.5" customHeight="1">
      <c r="A227" s="88">
        <v>2507</v>
      </c>
      <c r="B227" s="12" t="s">
        <v>1</v>
      </c>
      <c r="C227" s="87"/>
      <c r="D227" s="85"/>
      <c r="E227" s="86"/>
      <c r="F227" s="86"/>
      <c r="G227" s="84"/>
      <c r="H227" s="85"/>
      <c r="I227" s="84"/>
      <c r="J227" s="83"/>
      <c r="K227" s="142"/>
      <c r="L227" s="80"/>
      <c r="M227" s="83"/>
      <c r="N227" s="143"/>
      <c r="O227" s="143"/>
      <c r="P227" s="143"/>
      <c r="Q227" s="222">
        <v>1000000</v>
      </c>
      <c r="R227" s="222"/>
      <c r="S227" s="80">
        <v>100000</v>
      </c>
      <c r="T227" s="80"/>
      <c r="U227" s="80">
        <v>100000</v>
      </c>
      <c r="V227" s="143"/>
      <c r="W227" s="143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</row>
    <row r="228" spans="1:79" s="10" customFormat="1" ht="16.5" customHeight="1">
      <c r="A228" s="14">
        <v>2106</v>
      </c>
      <c r="B228" s="10" t="s">
        <v>2</v>
      </c>
      <c r="L228" s="80"/>
      <c r="Q228" s="80">
        <v>500000</v>
      </c>
      <c r="R228" s="80"/>
      <c r="S228" s="80">
        <v>500000</v>
      </c>
      <c r="T228" s="80"/>
      <c r="U228" s="80">
        <v>1000000</v>
      </c>
      <c r="V228" s="80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79" ht="16.5" customHeight="1" thickBot="1">
      <c r="A229" s="7" t="s">
        <v>0</v>
      </c>
      <c r="B229" s="7"/>
      <c r="C229" s="4">
        <f>SUM(C223:C225)</f>
        <v>3142052</v>
      </c>
      <c r="D229" s="4">
        <f>SUM(D223:D225)</f>
        <v>2000000</v>
      </c>
      <c r="E229" s="4">
        <f>SUM(E223:E225)</f>
        <v>1997487</v>
      </c>
      <c r="F229" s="97">
        <f>E229/D229*100</f>
        <v>99.874350000000007</v>
      </c>
      <c r="G229" s="4">
        <f>SUM(G223:G225)</f>
        <v>2000000</v>
      </c>
      <c r="H229" s="4">
        <f>SUM(H223:H225)</f>
        <v>1797524.05</v>
      </c>
      <c r="I229" s="97">
        <f>H229/G229*100</f>
        <v>89.876202500000005</v>
      </c>
      <c r="J229" s="4">
        <f>SUM(J223:J225)</f>
        <v>1750000</v>
      </c>
      <c r="K229" s="4">
        <f>SUM(K223:K225)</f>
        <v>1731084</v>
      </c>
      <c r="L229" s="80">
        <f>K229/M229*100</f>
        <v>98.919085714285714</v>
      </c>
      <c r="M229" s="4">
        <f>SUM(M223:M225)</f>
        <v>1750000</v>
      </c>
      <c r="N229" s="4">
        <f>SUM(N223:N225)</f>
        <v>2130000</v>
      </c>
      <c r="O229" s="4">
        <f>SUM(O223:O225)</f>
        <v>1994128.5</v>
      </c>
      <c r="P229" s="4">
        <f>SUM(P224:P226)</f>
        <v>600000</v>
      </c>
      <c r="Q229" s="4">
        <f>SUM(Q223:Q228)</f>
        <v>5600000</v>
      </c>
      <c r="R229" s="4">
        <f>SUM(R224:R226)</f>
        <v>1375897</v>
      </c>
      <c r="S229" s="4">
        <f>SUM(S223:S228)</f>
        <v>1700000</v>
      </c>
      <c r="T229" s="4">
        <f>SUM(T223:T228)</f>
        <v>224150</v>
      </c>
      <c r="U229" s="4">
        <f>SUM(U223:U228)</f>
        <v>2200000</v>
      </c>
      <c r="V229" s="4">
        <f>SUM(V225:V228)</f>
        <v>0</v>
      </c>
      <c r="W229" s="4">
        <f>SUM(W224:W226)</f>
        <v>0</v>
      </c>
    </row>
    <row r="230" spans="1:79" ht="16.5" customHeight="1" thickTop="1"/>
    <row r="231" spans="1:79" s="39" customFormat="1" ht="16.5" customHeight="1">
      <c r="A231" s="38" t="s">
        <v>106</v>
      </c>
      <c r="Q231" s="41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</row>
    <row r="232" spans="1:79" ht="16.5" customHeight="1">
      <c r="A232" s="38" t="s">
        <v>105</v>
      </c>
      <c r="B232" s="37"/>
      <c r="C232" s="37"/>
    </row>
    <row r="233" spans="1:79" ht="16.5" customHeight="1">
      <c r="A233" s="430" t="s">
        <v>15</v>
      </c>
      <c r="B233" s="431"/>
      <c r="C233" s="72">
        <v>2014</v>
      </c>
      <c r="D233" s="427">
        <v>2015</v>
      </c>
      <c r="E233" s="428"/>
      <c r="F233" s="429"/>
      <c r="G233" s="427">
        <v>2016</v>
      </c>
      <c r="H233" s="428"/>
      <c r="I233" s="429"/>
      <c r="J233" s="68">
        <v>2017</v>
      </c>
      <c r="K233" s="420">
        <v>2017</v>
      </c>
      <c r="L233" s="421"/>
      <c r="M233" s="422"/>
      <c r="N233" s="420">
        <v>2018</v>
      </c>
      <c r="O233" s="422"/>
      <c r="P233" s="71">
        <v>2019</v>
      </c>
      <c r="Q233" s="435">
        <v>2020</v>
      </c>
      <c r="R233" s="435"/>
      <c r="S233" s="435">
        <v>2021</v>
      </c>
      <c r="T233" s="435"/>
      <c r="U233" s="70">
        <v>2022</v>
      </c>
      <c r="V233" s="423" t="s">
        <v>14</v>
      </c>
      <c r="W233" s="423" t="s">
        <v>13</v>
      </c>
    </row>
    <row r="234" spans="1:79" ht="45.75" customHeight="1">
      <c r="A234" s="432"/>
      <c r="B234" s="433"/>
      <c r="C234" s="69" t="s">
        <v>9</v>
      </c>
      <c r="D234" s="68" t="s">
        <v>8</v>
      </c>
      <c r="E234" s="68" t="s">
        <v>9</v>
      </c>
      <c r="F234" s="66" t="s">
        <v>12</v>
      </c>
      <c r="G234" s="66" t="s">
        <v>11</v>
      </c>
      <c r="H234" s="68" t="s">
        <v>9</v>
      </c>
      <c r="I234" s="66" t="s">
        <v>12</v>
      </c>
      <c r="J234" s="68" t="s">
        <v>8</v>
      </c>
      <c r="K234" s="68" t="s">
        <v>10</v>
      </c>
      <c r="L234" s="66" t="s">
        <v>12</v>
      </c>
      <c r="M234" s="66" t="s">
        <v>11</v>
      </c>
      <c r="N234" s="66" t="s">
        <v>11</v>
      </c>
      <c r="O234" s="68" t="s">
        <v>10</v>
      </c>
      <c r="P234" s="68" t="s">
        <v>8</v>
      </c>
      <c r="Q234" s="67" t="s">
        <v>8</v>
      </c>
      <c r="R234" s="66" t="s">
        <v>9</v>
      </c>
      <c r="S234" s="67" t="s">
        <v>8</v>
      </c>
      <c r="T234" s="66" t="s">
        <v>7</v>
      </c>
      <c r="U234" s="65" t="s">
        <v>6</v>
      </c>
      <c r="V234" s="424"/>
      <c r="W234" s="424"/>
    </row>
    <row r="235" spans="1:79" ht="16.5" customHeight="1">
      <c r="A235" s="24">
        <v>2201</v>
      </c>
      <c r="B235" s="103"/>
      <c r="C235" s="221">
        <v>8174824</v>
      </c>
      <c r="D235" s="152">
        <v>30000000</v>
      </c>
      <c r="E235" s="152">
        <v>9403700</v>
      </c>
      <c r="F235" s="220">
        <f>E235/D235*100</f>
        <v>31.345666666666666</v>
      </c>
      <c r="G235" s="152">
        <v>30000000</v>
      </c>
      <c r="H235" s="152">
        <v>5291300</v>
      </c>
      <c r="I235" s="220">
        <f>H235/G235*100</f>
        <v>17.637666666666664</v>
      </c>
      <c r="J235" s="152">
        <v>20000000</v>
      </c>
      <c r="K235" s="217">
        <v>20000000</v>
      </c>
      <c r="L235" s="217">
        <f>K235/M235*100</f>
        <v>100</v>
      </c>
      <c r="M235" s="152">
        <v>20000000</v>
      </c>
      <c r="N235" s="93"/>
      <c r="O235" s="93"/>
      <c r="P235" s="93">
        <v>30000000</v>
      </c>
      <c r="Q235" s="93">
        <v>50000000</v>
      </c>
      <c r="R235" s="93"/>
      <c r="S235" s="93">
        <v>10000000</v>
      </c>
      <c r="T235" s="93"/>
      <c r="U235" s="93">
        <v>50000000</v>
      </c>
      <c r="V235" s="93"/>
      <c r="W235" s="93"/>
    </row>
    <row r="236" spans="1:79" ht="16.5" customHeight="1" thickBot="1">
      <c r="A236" s="7" t="s">
        <v>0</v>
      </c>
      <c r="B236" s="7"/>
      <c r="C236" s="4">
        <f>SUM(C235:C235)</f>
        <v>8174824</v>
      </c>
      <c r="D236" s="4">
        <f>SUM(D235:D235)</f>
        <v>30000000</v>
      </c>
      <c r="E236" s="4">
        <f>SUM(E235:E235)</f>
        <v>9403700</v>
      </c>
      <c r="F236" s="219">
        <f>E236/D236*100</f>
        <v>31.345666666666666</v>
      </c>
      <c r="G236" s="4">
        <f>SUM(G235:G235)</f>
        <v>30000000</v>
      </c>
      <c r="H236" s="4">
        <f>SUM(H235:H235)</f>
        <v>5291300</v>
      </c>
      <c r="I236" s="218">
        <f>H236/G236*100</f>
        <v>17.637666666666664</v>
      </c>
      <c r="J236" s="4">
        <f>SUM(J235:J235)</f>
        <v>20000000</v>
      </c>
      <c r="K236" s="4">
        <f>SUM(K235)</f>
        <v>20000000</v>
      </c>
      <c r="L236" s="217">
        <f>K236/M236*100</f>
        <v>100</v>
      </c>
      <c r="M236" s="4">
        <f>SUM(M235:M235)</f>
        <v>20000000</v>
      </c>
      <c r="N236" s="4">
        <f>SUM(N235:N235)</f>
        <v>0</v>
      </c>
      <c r="O236" s="4"/>
      <c r="P236" s="4">
        <f>SUM(P235:P235)</f>
        <v>30000000</v>
      </c>
      <c r="Q236" s="4">
        <f>SUM(Q235:Q235)</f>
        <v>50000000</v>
      </c>
      <c r="R236" s="4"/>
      <c r="S236" s="4">
        <f>SUM(S235:S235)</f>
        <v>10000000</v>
      </c>
      <c r="T236" s="4">
        <f>SUM(T235:T235)</f>
        <v>0</v>
      </c>
      <c r="U236" s="4">
        <f>SUM(U235:U235)</f>
        <v>50000000</v>
      </c>
      <c r="V236" s="4"/>
      <c r="W236" s="4"/>
    </row>
    <row r="237" spans="1:79" s="39" customFormat="1" ht="16.5" customHeight="1" thickTop="1">
      <c r="A237" s="53"/>
      <c r="B237" s="409" t="s">
        <v>20</v>
      </c>
      <c r="C237" s="409"/>
      <c r="D237" s="409"/>
      <c r="E237" s="47"/>
      <c r="F237" s="47"/>
      <c r="G237" s="47"/>
      <c r="H237" s="47"/>
      <c r="I237" s="47"/>
      <c r="J237" s="47"/>
      <c r="K237" s="50"/>
      <c r="L237" s="50"/>
      <c r="M237" s="47"/>
      <c r="N237" s="50"/>
      <c r="O237" s="50"/>
      <c r="P237" s="50"/>
      <c r="Q237" s="45"/>
      <c r="R237" s="50"/>
      <c r="S237" s="50"/>
      <c r="T237" s="50"/>
      <c r="U237" s="50"/>
      <c r="V237" s="50"/>
      <c r="W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</row>
    <row r="238" spans="1:79" s="39" customFormat="1" ht="16.5" customHeight="1">
      <c r="B238" s="38" t="s">
        <v>19</v>
      </c>
      <c r="C238" s="49"/>
      <c r="D238" s="52"/>
      <c r="E238" s="47"/>
      <c r="F238" s="47"/>
      <c r="G238" s="47"/>
      <c r="H238" s="47"/>
      <c r="I238" s="51"/>
      <c r="J238" s="51"/>
      <c r="K238" s="50"/>
      <c r="L238" s="50"/>
      <c r="M238" s="51"/>
      <c r="N238" s="50"/>
      <c r="O238" s="50"/>
      <c r="P238" s="50"/>
      <c r="Q238" s="45"/>
      <c r="R238" s="50"/>
      <c r="S238" s="50"/>
      <c r="T238" s="50"/>
      <c r="U238" s="50"/>
      <c r="V238" s="50"/>
      <c r="W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</row>
    <row r="239" spans="1:79" s="39" customFormat="1" ht="16.5" customHeight="1">
      <c r="B239" s="49"/>
      <c r="C239" s="48"/>
      <c r="E239" s="47"/>
      <c r="F239" s="47"/>
      <c r="G239" s="47"/>
      <c r="H239" s="47"/>
      <c r="I239" s="46"/>
      <c r="J239" s="46"/>
      <c r="K239" s="44"/>
      <c r="L239" s="44"/>
      <c r="M239" s="46"/>
      <c r="N239" s="44"/>
      <c r="O239" s="44"/>
      <c r="P239" s="44"/>
      <c r="Q239" s="45"/>
      <c r="R239" s="44"/>
      <c r="S239" s="44"/>
      <c r="T239" s="44"/>
      <c r="U239" s="44"/>
      <c r="V239" s="44"/>
      <c r="W239" s="40"/>
      <c r="X239" s="43"/>
      <c r="Y239" s="43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</row>
    <row r="240" spans="1:79" s="39" customFormat="1" ht="16.5" customHeight="1">
      <c r="A240" s="77"/>
      <c r="B240" s="77"/>
      <c r="C240" s="77"/>
      <c r="D240" s="77"/>
      <c r="E240" s="77"/>
      <c r="F240" s="77"/>
      <c r="G240" s="77"/>
      <c r="I240" s="75"/>
      <c r="J240" s="75"/>
      <c r="K240" s="75"/>
      <c r="L240" s="75"/>
      <c r="M240" s="75"/>
      <c r="N240" s="75"/>
      <c r="O240" s="75"/>
      <c r="P240" s="75"/>
      <c r="Q240" s="76"/>
      <c r="R240" s="75"/>
      <c r="S240" s="75"/>
      <c r="T240" s="75"/>
      <c r="U240" s="75"/>
      <c r="V240" s="75"/>
      <c r="W240" s="74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</row>
    <row r="241" spans="1:79" ht="16.5" customHeight="1">
      <c r="A241" s="73" t="s">
        <v>104</v>
      </c>
      <c r="B241" s="73"/>
      <c r="C241" s="73"/>
    </row>
    <row r="242" spans="1:79" s="39" customFormat="1" ht="16.5" customHeight="1">
      <c r="A242" s="38" t="s">
        <v>103</v>
      </c>
      <c r="Q242" s="41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</row>
    <row r="243" spans="1:79" ht="16.5" customHeight="1">
      <c r="A243" s="38" t="s">
        <v>16</v>
      </c>
      <c r="B243" s="37"/>
      <c r="C243" s="37"/>
    </row>
    <row r="244" spans="1:79" s="30" customFormat="1" ht="16.5" customHeight="1">
      <c r="A244" s="410" t="s">
        <v>15</v>
      </c>
      <c r="B244" s="411"/>
      <c r="C244" s="34">
        <v>2014</v>
      </c>
      <c r="D244" s="414">
        <v>2015</v>
      </c>
      <c r="E244" s="415"/>
      <c r="F244" s="416"/>
      <c r="G244" s="414">
        <v>2016</v>
      </c>
      <c r="H244" s="415"/>
      <c r="I244" s="416"/>
      <c r="J244" s="28">
        <v>2017</v>
      </c>
      <c r="K244" s="417">
        <v>2017</v>
      </c>
      <c r="L244" s="418"/>
      <c r="M244" s="419"/>
      <c r="N244" s="417">
        <v>2018</v>
      </c>
      <c r="O244" s="419"/>
      <c r="P244" s="33">
        <v>2019</v>
      </c>
      <c r="Q244" s="434">
        <v>2020</v>
      </c>
      <c r="R244" s="434"/>
      <c r="S244" s="434">
        <v>2021</v>
      </c>
      <c r="T244" s="434"/>
      <c r="U244" s="32">
        <v>2022</v>
      </c>
      <c r="V244" s="425" t="s">
        <v>14</v>
      </c>
      <c r="W244" s="425" t="s">
        <v>13</v>
      </c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</row>
    <row r="245" spans="1:79" ht="45.75" customHeight="1">
      <c r="A245" s="412"/>
      <c r="B245" s="413"/>
      <c r="C245" s="29" t="s">
        <v>9</v>
      </c>
      <c r="D245" s="28" t="s">
        <v>8</v>
      </c>
      <c r="E245" s="28" t="s">
        <v>9</v>
      </c>
      <c r="F245" s="26" t="s">
        <v>12</v>
      </c>
      <c r="G245" s="26" t="s">
        <v>11</v>
      </c>
      <c r="H245" s="28" t="s">
        <v>9</v>
      </c>
      <c r="I245" s="26" t="s">
        <v>12</v>
      </c>
      <c r="J245" s="28" t="s">
        <v>8</v>
      </c>
      <c r="K245" s="28" t="s">
        <v>10</v>
      </c>
      <c r="L245" s="26" t="s">
        <v>12</v>
      </c>
      <c r="M245" s="26" t="s">
        <v>11</v>
      </c>
      <c r="N245" s="26" t="s">
        <v>11</v>
      </c>
      <c r="O245" s="28" t="s">
        <v>10</v>
      </c>
      <c r="P245" s="28" t="s">
        <v>8</v>
      </c>
      <c r="Q245" s="27" t="s">
        <v>8</v>
      </c>
      <c r="R245" s="26" t="s">
        <v>9</v>
      </c>
      <c r="S245" s="27" t="s">
        <v>8</v>
      </c>
      <c r="T245" s="26" t="s">
        <v>7</v>
      </c>
      <c r="U245" s="25" t="s">
        <v>6</v>
      </c>
      <c r="V245" s="426"/>
      <c r="W245" s="426"/>
    </row>
    <row r="246" spans="1:79" ht="16.5" customHeight="1">
      <c r="A246" s="216">
        <v>2001</v>
      </c>
      <c r="B246" s="17" t="s">
        <v>5</v>
      </c>
      <c r="C246" s="98">
        <v>551785</v>
      </c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>
        <v>1000000</v>
      </c>
      <c r="Q246" s="80">
        <v>1360000</v>
      </c>
      <c r="R246" s="80">
        <v>1356678.58</v>
      </c>
      <c r="S246" s="80">
        <v>2000000</v>
      </c>
      <c r="T246" s="80"/>
      <c r="U246" s="80">
        <v>4000000</v>
      </c>
      <c r="V246" s="80"/>
      <c r="W246" s="80"/>
    </row>
    <row r="247" spans="1:79" s="35" customFormat="1" ht="16.5" customHeight="1">
      <c r="A247" s="24">
        <v>2102</v>
      </c>
      <c r="B247" s="21" t="s">
        <v>4</v>
      </c>
      <c r="C247" s="22">
        <v>404065</v>
      </c>
      <c r="D247" s="5">
        <v>1790000</v>
      </c>
      <c r="E247" s="5">
        <v>1782828</v>
      </c>
      <c r="F247" s="5">
        <f>E247/D247*100</f>
        <v>99.599329608938547</v>
      </c>
      <c r="G247" s="5">
        <v>500000</v>
      </c>
      <c r="H247" s="5">
        <v>499800</v>
      </c>
      <c r="I247" s="5">
        <f>H247/G247*100</f>
        <v>99.960000000000008</v>
      </c>
      <c r="J247" s="5">
        <v>1000000</v>
      </c>
      <c r="K247" s="5">
        <v>999497</v>
      </c>
      <c r="L247" s="5">
        <f>K247/M247*100</f>
        <v>99.949699999999993</v>
      </c>
      <c r="M247" s="5">
        <v>1000000</v>
      </c>
      <c r="N247" s="5">
        <v>1000000</v>
      </c>
      <c r="O247" s="5">
        <v>997766</v>
      </c>
      <c r="P247" s="80">
        <v>500000</v>
      </c>
      <c r="Q247" s="80">
        <v>1180000</v>
      </c>
      <c r="R247" s="5">
        <v>1179740</v>
      </c>
      <c r="S247" s="80">
        <v>2000000</v>
      </c>
      <c r="T247" s="80">
        <v>68800</v>
      </c>
      <c r="U247" s="80">
        <v>4000000</v>
      </c>
      <c r="V247" s="80"/>
      <c r="W247" s="80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</row>
    <row r="248" spans="1:79" s="35" customFormat="1" ht="16.5" customHeight="1">
      <c r="A248" s="24">
        <v>2103</v>
      </c>
      <c r="B248" s="17" t="s">
        <v>3</v>
      </c>
      <c r="C248" s="18"/>
      <c r="D248" s="11"/>
      <c r="E248" s="11"/>
      <c r="F248" s="11"/>
      <c r="G248" s="11"/>
      <c r="H248" s="11"/>
      <c r="I248" s="11"/>
      <c r="J248" s="11"/>
      <c r="K248" s="11"/>
      <c r="L248" s="5"/>
      <c r="M248" s="11"/>
      <c r="N248" s="11"/>
      <c r="O248" s="11"/>
      <c r="P248" s="57"/>
      <c r="Q248" s="57"/>
      <c r="R248" s="11"/>
      <c r="S248" s="57">
        <v>500000</v>
      </c>
      <c r="T248" s="57"/>
      <c r="U248" s="57">
        <v>1000000</v>
      </c>
      <c r="V248" s="57"/>
      <c r="W248" s="57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</row>
    <row r="249" spans="1:79" s="35" customFormat="1" ht="16.5" customHeight="1">
      <c r="A249" s="16">
        <v>2106</v>
      </c>
      <c r="B249" s="215"/>
      <c r="C249" s="18"/>
      <c r="D249" s="11"/>
      <c r="E249" s="11"/>
      <c r="F249" s="11"/>
      <c r="G249" s="11"/>
      <c r="H249" s="11"/>
      <c r="I249" s="11"/>
      <c r="J249" s="11"/>
      <c r="K249" s="11"/>
      <c r="L249" s="5"/>
      <c r="M249" s="11"/>
      <c r="N249" s="11"/>
      <c r="O249" s="11"/>
      <c r="P249" s="57"/>
      <c r="Q249" s="57"/>
      <c r="R249" s="11"/>
      <c r="S249" s="57">
        <v>500000</v>
      </c>
      <c r="T249" s="57"/>
      <c r="U249" s="57">
        <v>1000000</v>
      </c>
      <c r="V249" s="57"/>
      <c r="W249" s="57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</row>
    <row r="250" spans="1:79" s="19" customFormat="1" ht="16.5" customHeight="1" thickBot="1">
      <c r="A250" s="7" t="s">
        <v>0</v>
      </c>
      <c r="B250" s="7"/>
      <c r="C250" s="4">
        <f>SUM(C247:C247)</f>
        <v>404065</v>
      </c>
      <c r="D250" s="4">
        <f>SUM(D247:D247)</f>
        <v>1790000</v>
      </c>
      <c r="E250" s="4">
        <f>SUM(E247:E247)</f>
        <v>1782828</v>
      </c>
      <c r="F250" s="4">
        <f>E250/D250*100</f>
        <v>99.599329608938547</v>
      </c>
      <c r="G250" s="4">
        <f>SUM(G247:G247)</f>
        <v>500000</v>
      </c>
      <c r="H250" s="4">
        <f>SUM(H247:H247)</f>
        <v>499800</v>
      </c>
      <c r="I250" s="4">
        <f>H250/G250*100</f>
        <v>99.960000000000008</v>
      </c>
      <c r="J250" s="4">
        <f>SUM(J247:J247)</f>
        <v>1000000</v>
      </c>
      <c r="K250" s="4">
        <f>SUM(K247:K247)</f>
        <v>999497</v>
      </c>
      <c r="L250" s="5">
        <f>K250/M250*100</f>
        <v>99.949699999999993</v>
      </c>
      <c r="M250" s="4">
        <f>SUM(M247:M247)</f>
        <v>1000000</v>
      </c>
      <c r="N250" s="4">
        <f>SUM(N247:N247)</f>
        <v>1000000</v>
      </c>
      <c r="O250" s="4">
        <f>SUM(O247:O247)</f>
        <v>997766</v>
      </c>
      <c r="P250" s="4">
        <f>SUM(P246:P247)</f>
        <v>1500000</v>
      </c>
      <c r="Q250" s="4">
        <f t="shared" ref="Q250:V250" si="11">SUM(Q246:Q249)</f>
        <v>2540000</v>
      </c>
      <c r="R250" s="4">
        <f t="shared" si="11"/>
        <v>2536418.58</v>
      </c>
      <c r="S250" s="4">
        <f t="shared" si="11"/>
        <v>5000000</v>
      </c>
      <c r="T250" s="4">
        <f t="shared" si="11"/>
        <v>68800</v>
      </c>
      <c r="U250" s="4">
        <f t="shared" si="11"/>
        <v>10000000</v>
      </c>
      <c r="V250" s="4">
        <f t="shared" si="11"/>
        <v>0</v>
      </c>
      <c r="W250" s="4">
        <f>SUM(W246:W247)</f>
        <v>0</v>
      </c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</row>
    <row r="251" spans="1:79" ht="16.5" customHeight="1" thickTop="1"/>
    <row r="252" spans="1:79" ht="16.5" customHeight="1">
      <c r="B252" s="409" t="s">
        <v>20</v>
      </c>
      <c r="C252" s="409"/>
      <c r="D252" s="409"/>
      <c r="X252" s="15"/>
      <c r="Y252" s="15"/>
    </row>
    <row r="253" spans="1:79" ht="16.5" customHeight="1">
      <c r="B253" s="38" t="s">
        <v>19</v>
      </c>
      <c r="C253" s="49"/>
      <c r="D253" s="52"/>
      <c r="X253" s="15"/>
      <c r="Y253" s="15"/>
    </row>
    <row r="254" spans="1:79" ht="16.5" customHeight="1">
      <c r="X254" s="15"/>
      <c r="Y254" s="15"/>
    </row>
    <row r="255" spans="1:79" ht="16.5" customHeight="1">
      <c r="X255" s="15"/>
      <c r="Y255" s="15"/>
    </row>
    <row r="256" spans="1:79" s="39" customFormat="1" ht="16.5" customHeight="1">
      <c r="A256" s="53"/>
      <c r="E256" s="47"/>
      <c r="F256" s="47"/>
      <c r="G256" s="47"/>
      <c r="H256" s="47"/>
      <c r="I256" s="47"/>
      <c r="J256" s="47"/>
      <c r="K256" s="50"/>
      <c r="L256" s="50"/>
      <c r="M256" s="47"/>
      <c r="N256" s="50"/>
      <c r="O256" s="50"/>
      <c r="P256" s="50"/>
      <c r="Q256" s="45"/>
      <c r="R256" s="50"/>
      <c r="S256" s="50"/>
      <c r="T256" s="50"/>
      <c r="U256" s="50"/>
      <c r="V256" s="50"/>
      <c r="W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</row>
    <row r="257" spans="1:79" s="39" customFormat="1" ht="16.5" customHeight="1">
      <c r="E257" s="47"/>
      <c r="F257" s="47"/>
      <c r="G257" s="47"/>
      <c r="H257" s="47"/>
      <c r="I257" s="51"/>
      <c r="J257" s="51"/>
      <c r="K257" s="50"/>
      <c r="L257" s="50"/>
      <c r="M257" s="51"/>
      <c r="N257" s="50"/>
      <c r="O257" s="50"/>
      <c r="P257" s="50"/>
      <c r="Q257" s="45"/>
      <c r="R257" s="50"/>
      <c r="S257" s="50"/>
      <c r="T257" s="50"/>
      <c r="U257" s="50"/>
      <c r="V257" s="50"/>
      <c r="W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</row>
    <row r="259" spans="1:79" ht="16.5" customHeight="1">
      <c r="A259" s="73" t="s">
        <v>102</v>
      </c>
      <c r="B259" s="73"/>
      <c r="C259" s="73"/>
    </row>
    <row r="260" spans="1:79" s="39" customFormat="1" ht="16.5" customHeight="1">
      <c r="A260" s="38" t="s">
        <v>101</v>
      </c>
      <c r="Q260" s="41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</row>
    <row r="261" spans="1:79" ht="16.5" customHeight="1">
      <c r="A261" s="38" t="s">
        <v>16</v>
      </c>
      <c r="B261" s="37"/>
      <c r="C261" s="37"/>
    </row>
    <row r="262" spans="1:79" ht="16.5" customHeight="1">
      <c r="A262" s="430" t="s">
        <v>15</v>
      </c>
      <c r="B262" s="431"/>
      <c r="C262" s="72">
        <v>2014</v>
      </c>
      <c r="D262" s="427">
        <v>2015</v>
      </c>
      <c r="E262" s="428"/>
      <c r="F262" s="429"/>
      <c r="G262" s="427">
        <v>2016</v>
      </c>
      <c r="H262" s="428"/>
      <c r="I262" s="429"/>
      <c r="J262" s="68">
        <v>2017</v>
      </c>
      <c r="K262" s="420">
        <v>2017</v>
      </c>
      <c r="L262" s="421"/>
      <c r="M262" s="422"/>
      <c r="N262" s="420">
        <v>2018</v>
      </c>
      <c r="O262" s="422"/>
      <c r="P262" s="71">
        <v>2019</v>
      </c>
      <c r="Q262" s="435">
        <v>2020</v>
      </c>
      <c r="R262" s="435"/>
      <c r="S262" s="435">
        <v>2021</v>
      </c>
      <c r="T262" s="435"/>
      <c r="U262" s="70">
        <v>2022</v>
      </c>
      <c r="V262" s="423" t="s">
        <v>14</v>
      </c>
      <c r="W262" s="423" t="s">
        <v>13</v>
      </c>
    </row>
    <row r="263" spans="1:79" ht="45.75" customHeight="1">
      <c r="A263" s="432"/>
      <c r="B263" s="433"/>
      <c r="C263" s="69" t="s">
        <v>9</v>
      </c>
      <c r="D263" s="68" t="s">
        <v>8</v>
      </c>
      <c r="E263" s="68" t="s">
        <v>9</v>
      </c>
      <c r="F263" s="66" t="s">
        <v>12</v>
      </c>
      <c r="G263" s="66" t="s">
        <v>11</v>
      </c>
      <c r="H263" s="68" t="s">
        <v>9</v>
      </c>
      <c r="I263" s="66" t="s">
        <v>12</v>
      </c>
      <c r="J263" s="68" t="s">
        <v>8</v>
      </c>
      <c r="K263" s="68" t="s">
        <v>10</v>
      </c>
      <c r="L263" s="66" t="s">
        <v>12</v>
      </c>
      <c r="M263" s="66" t="s">
        <v>11</v>
      </c>
      <c r="N263" s="66" t="s">
        <v>11</v>
      </c>
      <c r="O263" s="68" t="s">
        <v>10</v>
      </c>
      <c r="P263" s="68" t="s">
        <v>8</v>
      </c>
      <c r="Q263" s="67" t="s">
        <v>8</v>
      </c>
      <c r="R263" s="66" t="s">
        <v>9</v>
      </c>
      <c r="S263" s="67" t="s">
        <v>8</v>
      </c>
      <c r="T263" s="66" t="s">
        <v>7</v>
      </c>
      <c r="U263" s="65" t="s">
        <v>6</v>
      </c>
      <c r="V263" s="424"/>
      <c r="W263" s="424"/>
    </row>
    <row r="264" spans="1:79" s="35" customFormat="1" ht="16.5" customHeight="1">
      <c r="A264" s="24">
        <v>2001</v>
      </c>
      <c r="B264" s="17" t="s">
        <v>5</v>
      </c>
      <c r="C264" s="22"/>
      <c r="D264" s="5">
        <v>7500000</v>
      </c>
      <c r="E264" s="5">
        <v>990588</v>
      </c>
      <c r="F264" s="5">
        <f>E264/D264*100</f>
        <v>13.207840000000001</v>
      </c>
      <c r="G264" s="5">
        <v>7500000</v>
      </c>
      <c r="H264" s="5">
        <v>5770752.8099999996</v>
      </c>
      <c r="I264" s="5">
        <f>H264/G264*100</f>
        <v>76.943370799999997</v>
      </c>
      <c r="J264" s="5">
        <v>10000000</v>
      </c>
      <c r="K264" s="5">
        <v>3684883</v>
      </c>
      <c r="L264" s="5">
        <f>K264/M264*100</f>
        <v>36.84883</v>
      </c>
      <c r="M264" s="5">
        <v>10000000</v>
      </c>
      <c r="N264" s="5">
        <v>13000000</v>
      </c>
      <c r="O264" s="5">
        <v>8140630.6299999999</v>
      </c>
      <c r="P264" s="5">
        <v>1000000</v>
      </c>
      <c r="Q264" s="5">
        <v>1800000</v>
      </c>
      <c r="R264" s="5">
        <v>1765691</v>
      </c>
      <c r="S264" s="5">
        <v>20000000</v>
      </c>
      <c r="T264" s="5">
        <v>1005822</v>
      </c>
      <c r="U264" s="5">
        <v>70000000</v>
      </c>
      <c r="V264" s="5"/>
      <c r="W264" s="5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</row>
    <row r="265" spans="1:79" s="35" customFormat="1" ht="16.5" customHeight="1">
      <c r="A265" s="24">
        <v>2003</v>
      </c>
      <c r="B265" s="21" t="s">
        <v>25</v>
      </c>
      <c r="C265" s="22">
        <v>474790</v>
      </c>
      <c r="D265" s="5">
        <v>2000000</v>
      </c>
      <c r="E265" s="5"/>
      <c r="F265" s="5">
        <f>E265/D265*100</f>
        <v>0</v>
      </c>
      <c r="G265" s="5">
        <v>2000000</v>
      </c>
      <c r="H265" s="5">
        <v>0</v>
      </c>
      <c r="I265" s="5">
        <f>H265/G265*100</f>
        <v>0</v>
      </c>
      <c r="J265" s="5">
        <v>2000000</v>
      </c>
      <c r="K265" s="5"/>
      <c r="L265" s="5">
        <f>K265/M265*100</f>
        <v>0</v>
      </c>
      <c r="M265" s="5">
        <v>2000000</v>
      </c>
      <c r="N265" s="5"/>
      <c r="O265" s="5"/>
      <c r="P265" s="5"/>
      <c r="Q265" s="5">
        <v>15000000</v>
      </c>
      <c r="R265" s="5">
        <v>14802110</v>
      </c>
      <c r="S265" s="5">
        <v>12000000</v>
      </c>
      <c r="T265" s="5">
        <v>803018</v>
      </c>
      <c r="U265" s="5">
        <v>25000000</v>
      </c>
      <c r="V265" s="5"/>
      <c r="W265" s="5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</row>
    <row r="266" spans="1:79" s="35" customFormat="1" ht="16.5" customHeight="1">
      <c r="A266" s="24">
        <v>2102</v>
      </c>
      <c r="B266" s="17" t="s">
        <v>4</v>
      </c>
      <c r="C266" s="22">
        <v>488231</v>
      </c>
      <c r="D266" s="5">
        <v>7500000</v>
      </c>
      <c r="E266" s="5">
        <v>7090510</v>
      </c>
      <c r="F266" s="5">
        <f>E266/D266*100</f>
        <v>94.54013333333333</v>
      </c>
      <c r="G266" s="5">
        <v>7500000</v>
      </c>
      <c r="H266" s="5">
        <v>6724345.0700000003</v>
      </c>
      <c r="I266" s="5">
        <f>H266/G266*100</f>
        <v>89.657934266666672</v>
      </c>
      <c r="J266" s="5">
        <v>10000000</v>
      </c>
      <c r="K266" s="5">
        <v>9736794</v>
      </c>
      <c r="L266" s="5">
        <f>K266/M266*100</f>
        <v>97.367940000000004</v>
      </c>
      <c r="M266" s="5">
        <v>10000000</v>
      </c>
      <c r="N266" s="5">
        <v>13000000</v>
      </c>
      <c r="O266" s="5">
        <v>8870952.1799999997</v>
      </c>
      <c r="P266" s="5"/>
      <c r="Q266" s="5">
        <v>3994474</v>
      </c>
      <c r="R266" s="5">
        <v>3933237</v>
      </c>
      <c r="S266" s="5">
        <v>8000000</v>
      </c>
      <c r="T266" s="5">
        <v>129690</v>
      </c>
      <c r="U266" s="5">
        <v>30000000</v>
      </c>
      <c r="V266" s="5"/>
      <c r="W266" s="5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</row>
    <row r="267" spans="1:79" s="35" customFormat="1" ht="16.5" customHeight="1">
      <c r="A267" s="24">
        <v>2103</v>
      </c>
      <c r="B267" s="17" t="s">
        <v>3</v>
      </c>
      <c r="C267" s="22">
        <v>195010</v>
      </c>
      <c r="D267" s="5">
        <v>250000</v>
      </c>
      <c r="E267" s="5">
        <v>216110</v>
      </c>
      <c r="F267" s="5">
        <f>E267/D267*100</f>
        <v>86.444000000000003</v>
      </c>
      <c r="G267" s="5">
        <v>250000</v>
      </c>
      <c r="H267" s="5">
        <v>241451</v>
      </c>
      <c r="I267" s="5">
        <f>H267/G267*100</f>
        <v>96.580399999999997</v>
      </c>
      <c r="J267" s="5">
        <v>10000000</v>
      </c>
      <c r="K267" s="5">
        <v>1765539</v>
      </c>
      <c r="L267" s="5">
        <f>K267/M267*100</f>
        <v>17.655390000000001</v>
      </c>
      <c r="M267" s="5">
        <v>10000000</v>
      </c>
      <c r="N267" s="5">
        <v>13000000</v>
      </c>
      <c r="O267" s="5">
        <v>8596691.5999999996</v>
      </c>
      <c r="P267" s="5">
        <v>1000000</v>
      </c>
      <c r="Q267" s="5">
        <v>450000</v>
      </c>
      <c r="R267" s="5">
        <v>450000</v>
      </c>
      <c r="S267" s="5">
        <v>2000000</v>
      </c>
      <c r="T267" s="5"/>
      <c r="U267" s="5">
        <v>5000000</v>
      </c>
      <c r="V267" s="5"/>
      <c r="W267" s="5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</row>
    <row r="268" spans="1:79" s="10" customFormat="1" ht="16.5" customHeight="1">
      <c r="A268" s="14">
        <v>2106</v>
      </c>
      <c r="B268" s="10" t="s">
        <v>2</v>
      </c>
      <c r="L268" s="5"/>
      <c r="P268" s="80"/>
      <c r="Q268" s="80"/>
      <c r="S268" s="80"/>
      <c r="T268" s="80"/>
      <c r="U268" s="80"/>
      <c r="V268" s="80"/>
      <c r="W268" s="80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</row>
    <row r="269" spans="1:79" s="19" customFormat="1" ht="16.5" customHeight="1" thickBot="1">
      <c r="A269" s="7" t="s">
        <v>0</v>
      </c>
      <c r="B269" s="7"/>
      <c r="C269" s="4">
        <f>SUM(C264:C267)</f>
        <v>1158031</v>
      </c>
      <c r="D269" s="4">
        <f>SUM(D264:D267)</f>
        <v>17250000</v>
      </c>
      <c r="E269" s="4">
        <f>SUM(E264:E267)</f>
        <v>8297208</v>
      </c>
      <c r="F269" s="6">
        <f>E269/D269*100</f>
        <v>48.099756521739131</v>
      </c>
      <c r="G269" s="4">
        <f>SUM(G264:G267)</f>
        <v>17250000</v>
      </c>
      <c r="H269" s="4">
        <f>SUM(H264:H267)</f>
        <v>12736548.879999999</v>
      </c>
      <c r="I269" s="4">
        <f>H269/G269*100</f>
        <v>73.835065971014487</v>
      </c>
      <c r="J269" s="4">
        <f>SUM(J264:J267)</f>
        <v>32000000</v>
      </c>
      <c r="K269" s="4">
        <f>SUM(K264:K267)</f>
        <v>15187216</v>
      </c>
      <c r="L269" s="5">
        <f>K269/M269*100</f>
        <v>47.460049999999995</v>
      </c>
      <c r="M269" s="4">
        <f>SUM(M264:M267)</f>
        <v>32000000</v>
      </c>
      <c r="N269" s="4">
        <f>SUM(N264:N267)</f>
        <v>39000000</v>
      </c>
      <c r="O269" s="4">
        <f>SUM(O264:O267)</f>
        <v>25608274.409999996</v>
      </c>
      <c r="P269" s="4">
        <f>SUM(P264:P268)</f>
        <v>2000000</v>
      </c>
      <c r="Q269" s="4"/>
      <c r="R269" s="4">
        <f t="shared" ref="R269:W269" si="12">SUM(R264:R268)</f>
        <v>20951038</v>
      </c>
      <c r="S269" s="4">
        <f t="shared" si="12"/>
        <v>42000000</v>
      </c>
      <c r="T269" s="4">
        <f t="shared" si="12"/>
        <v>1938530</v>
      </c>
      <c r="U269" s="4">
        <f t="shared" si="12"/>
        <v>130000000</v>
      </c>
      <c r="V269" s="4">
        <f t="shared" si="12"/>
        <v>0</v>
      </c>
      <c r="W269" s="4">
        <f t="shared" si="12"/>
        <v>0</v>
      </c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</row>
    <row r="270" spans="1:79" ht="16.5" customHeight="1" thickTop="1"/>
    <row r="271" spans="1:79" ht="16.5" customHeight="1">
      <c r="X271" s="15"/>
      <c r="Y271" s="15"/>
    </row>
    <row r="272" spans="1:79" ht="16.5" customHeight="1">
      <c r="X272" s="15"/>
      <c r="Y272" s="15"/>
    </row>
    <row r="273" spans="1:79" ht="16.5" customHeight="1">
      <c r="X273" s="15"/>
      <c r="Y273" s="15"/>
    </row>
    <row r="274" spans="1:79" ht="16.5" customHeight="1">
      <c r="X274" s="15"/>
      <c r="Y274" s="15"/>
    </row>
    <row r="275" spans="1:79" s="39" customFormat="1" ht="16.5" customHeight="1">
      <c r="A275" s="53"/>
      <c r="B275" s="409" t="s">
        <v>20</v>
      </c>
      <c r="C275" s="409"/>
      <c r="D275" s="409"/>
      <c r="E275" s="47"/>
      <c r="F275" s="47"/>
      <c r="G275" s="47"/>
      <c r="H275" s="47"/>
      <c r="I275" s="47"/>
      <c r="J275" s="47"/>
      <c r="K275" s="50"/>
      <c r="L275" s="50"/>
      <c r="M275" s="47"/>
      <c r="N275" s="50"/>
      <c r="O275" s="50"/>
      <c r="P275" s="50"/>
      <c r="Q275" s="45"/>
      <c r="R275" s="50"/>
      <c r="S275" s="50"/>
      <c r="T275" s="50"/>
      <c r="U275" s="50"/>
      <c r="V275" s="50"/>
      <c r="W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</row>
    <row r="276" spans="1:79" s="39" customFormat="1" ht="16.5" customHeight="1">
      <c r="B276" s="38" t="s">
        <v>19</v>
      </c>
      <c r="C276" s="49"/>
      <c r="D276" s="52"/>
      <c r="E276" s="47"/>
      <c r="F276" s="47"/>
      <c r="G276" s="47"/>
      <c r="H276" s="47"/>
      <c r="I276" s="51"/>
      <c r="J276" s="51"/>
      <c r="K276" s="50"/>
      <c r="L276" s="50"/>
      <c r="M276" s="51"/>
      <c r="N276" s="50"/>
      <c r="O276" s="50"/>
      <c r="P276" s="50"/>
      <c r="Q276" s="45"/>
      <c r="R276" s="50"/>
      <c r="S276" s="50"/>
      <c r="T276" s="50"/>
      <c r="U276" s="50"/>
      <c r="V276" s="50"/>
      <c r="W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</row>
    <row r="277" spans="1:79" s="39" customFormat="1" ht="16.5" customHeight="1">
      <c r="A277" s="214"/>
      <c r="B277" s="214"/>
      <c r="C277" s="214"/>
      <c r="D277" s="214"/>
      <c r="E277" s="214"/>
      <c r="F277" s="47"/>
      <c r="G277" s="47"/>
      <c r="H277" s="47"/>
      <c r="I277" s="47"/>
      <c r="J277" s="52"/>
      <c r="K277" s="52"/>
      <c r="L277" s="52"/>
      <c r="M277" s="52"/>
      <c r="Q277" s="41"/>
      <c r="V277" s="52"/>
      <c r="W277" s="9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</row>
    <row r="278" spans="1:79" s="39" customFormat="1" ht="16.5" customHeight="1">
      <c r="A278" s="214"/>
      <c r="B278" s="38"/>
      <c r="C278" s="38"/>
      <c r="D278" s="38"/>
      <c r="E278" s="38"/>
      <c r="F278" s="47"/>
      <c r="G278" s="47"/>
      <c r="H278" s="47"/>
      <c r="I278" s="47"/>
      <c r="J278" s="52"/>
      <c r="K278" s="52"/>
      <c r="L278" s="52"/>
      <c r="M278" s="52"/>
      <c r="Q278" s="41"/>
      <c r="V278" s="52"/>
      <c r="W278" s="9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</row>
    <row r="279" spans="1:79" s="211" customFormat="1" ht="16.5" customHeight="1">
      <c r="A279" s="214"/>
      <c r="B279" s="38"/>
      <c r="C279" s="38"/>
      <c r="D279" s="38"/>
      <c r="E279" s="38"/>
      <c r="Q279" s="213"/>
      <c r="Z279" s="212"/>
      <c r="AA279" s="212"/>
      <c r="AB279" s="212"/>
      <c r="AC279" s="212"/>
      <c r="AD279" s="212"/>
      <c r="AE279" s="212"/>
      <c r="AF279" s="212"/>
      <c r="AG279" s="212"/>
      <c r="AH279" s="212"/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  <c r="BI279" s="212"/>
      <c r="BJ279" s="212"/>
      <c r="BK279" s="212"/>
      <c r="BL279" s="212"/>
      <c r="BM279" s="212"/>
      <c r="BN279" s="212"/>
      <c r="BO279" s="212"/>
      <c r="BP279" s="212"/>
      <c r="BQ279" s="212"/>
      <c r="BR279" s="212"/>
      <c r="BS279" s="212"/>
      <c r="BT279" s="212"/>
      <c r="BU279" s="212"/>
      <c r="BV279" s="212"/>
      <c r="BW279" s="212"/>
      <c r="BX279" s="212"/>
      <c r="BY279" s="212"/>
      <c r="BZ279" s="212"/>
      <c r="CA279" s="212"/>
    </row>
    <row r="280" spans="1:79" s="39" customFormat="1" ht="16.5" customHeight="1">
      <c r="B280" s="77"/>
      <c r="C280" s="77"/>
      <c r="D280" s="77"/>
      <c r="E280" s="77"/>
      <c r="F280" s="77"/>
      <c r="G280" s="77"/>
      <c r="I280" s="75"/>
      <c r="J280" s="75"/>
      <c r="K280" s="75"/>
      <c r="L280" s="75"/>
      <c r="M280" s="75"/>
      <c r="N280" s="75"/>
      <c r="O280" s="75"/>
      <c r="P280" s="75"/>
      <c r="Q280" s="76"/>
      <c r="R280" s="75"/>
      <c r="S280" s="75"/>
      <c r="T280" s="75"/>
      <c r="U280" s="75"/>
      <c r="V280" s="75"/>
      <c r="W280" s="74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</row>
    <row r="281" spans="1:79" ht="16.5" customHeight="1">
      <c r="A281" s="92" t="s">
        <v>100</v>
      </c>
      <c r="B281" s="92"/>
      <c r="C281" s="92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124"/>
      <c r="R281" s="30"/>
      <c r="S281" s="30"/>
      <c r="T281" s="30"/>
      <c r="U281" s="30"/>
      <c r="V281" s="30"/>
      <c r="W281" s="30"/>
    </row>
    <row r="282" spans="1:79" s="39" customFormat="1" ht="16.5" customHeight="1">
      <c r="A282" s="90" t="s">
        <v>98</v>
      </c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125"/>
      <c r="R282" s="91"/>
      <c r="S282" s="91"/>
      <c r="T282" s="91"/>
      <c r="U282" s="91"/>
      <c r="V282" s="91"/>
      <c r="W282" s="126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</row>
    <row r="283" spans="1:79" ht="16.5" customHeight="1">
      <c r="A283" s="90" t="s">
        <v>99</v>
      </c>
      <c r="B283" s="89"/>
      <c r="C283" s="8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124"/>
      <c r="R283" s="30"/>
      <c r="S283" s="30"/>
      <c r="T283" s="30"/>
      <c r="U283" s="30"/>
      <c r="V283" s="30"/>
      <c r="W283" s="30"/>
    </row>
    <row r="284" spans="1:79" s="30" customFormat="1" ht="16.5" customHeight="1">
      <c r="A284" s="410" t="s">
        <v>15</v>
      </c>
      <c r="B284" s="411"/>
      <c r="C284" s="34">
        <v>2014</v>
      </c>
      <c r="D284" s="414">
        <v>2015</v>
      </c>
      <c r="E284" s="415"/>
      <c r="F284" s="416"/>
      <c r="G284" s="414">
        <v>2016</v>
      </c>
      <c r="H284" s="415"/>
      <c r="I284" s="416"/>
      <c r="J284" s="28">
        <v>2017</v>
      </c>
      <c r="K284" s="417">
        <v>2017</v>
      </c>
      <c r="L284" s="418"/>
      <c r="M284" s="419"/>
      <c r="N284" s="417">
        <v>2018</v>
      </c>
      <c r="O284" s="419"/>
      <c r="P284" s="33">
        <v>2019</v>
      </c>
      <c r="Q284" s="434">
        <v>2020</v>
      </c>
      <c r="R284" s="434"/>
      <c r="S284" s="434">
        <v>2021</v>
      </c>
      <c r="T284" s="434"/>
      <c r="U284" s="32">
        <v>2022</v>
      </c>
      <c r="V284" s="425" t="s">
        <v>14</v>
      </c>
      <c r="W284" s="425" t="s">
        <v>13</v>
      </c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</row>
    <row r="285" spans="1:79" ht="45.75" customHeight="1">
      <c r="A285" s="412"/>
      <c r="B285" s="413"/>
      <c r="C285" s="29" t="s">
        <v>9</v>
      </c>
      <c r="D285" s="28" t="s">
        <v>8</v>
      </c>
      <c r="E285" s="28" t="s">
        <v>9</v>
      </c>
      <c r="F285" s="26" t="s">
        <v>12</v>
      </c>
      <c r="G285" s="26" t="s">
        <v>11</v>
      </c>
      <c r="H285" s="28" t="s">
        <v>9</v>
      </c>
      <c r="I285" s="26" t="s">
        <v>12</v>
      </c>
      <c r="J285" s="28" t="s">
        <v>8</v>
      </c>
      <c r="K285" s="28" t="s">
        <v>10</v>
      </c>
      <c r="L285" s="26" t="s">
        <v>12</v>
      </c>
      <c r="M285" s="26" t="s">
        <v>11</v>
      </c>
      <c r="N285" s="26" t="s">
        <v>11</v>
      </c>
      <c r="O285" s="28" t="s">
        <v>10</v>
      </c>
      <c r="P285" s="28" t="s">
        <v>8</v>
      </c>
      <c r="Q285" s="27" t="s">
        <v>8</v>
      </c>
      <c r="R285" s="26" t="s">
        <v>9</v>
      </c>
      <c r="S285" s="27" t="s">
        <v>8</v>
      </c>
      <c r="T285" s="26" t="s">
        <v>7</v>
      </c>
      <c r="U285" s="25" t="s">
        <v>6</v>
      </c>
      <c r="V285" s="426"/>
      <c r="W285" s="426"/>
    </row>
    <row r="286" spans="1:79" s="35" customFormat="1" ht="16.5" customHeight="1">
      <c r="A286" s="138">
        <v>2001</v>
      </c>
      <c r="B286" s="171" t="s">
        <v>5</v>
      </c>
      <c r="C286" s="137"/>
      <c r="D286" s="121">
        <v>7500000</v>
      </c>
      <c r="E286" s="121">
        <v>990588</v>
      </c>
      <c r="F286" s="121">
        <f>E286/D286*100</f>
        <v>13.207840000000001</v>
      </c>
      <c r="G286" s="121">
        <v>7500000</v>
      </c>
      <c r="H286" s="121">
        <v>5770752.8099999996</v>
      </c>
      <c r="I286" s="121">
        <f>H286/G286*100</f>
        <v>76.943370799999997</v>
      </c>
      <c r="J286" s="121">
        <v>10000000</v>
      </c>
      <c r="K286" s="121">
        <v>3684883</v>
      </c>
      <c r="L286" s="121">
        <f>K286/M286*100</f>
        <v>36.84883</v>
      </c>
      <c r="M286" s="121">
        <v>10000000</v>
      </c>
      <c r="N286" s="121">
        <v>13000000</v>
      </c>
      <c r="O286" s="121"/>
      <c r="P286" s="121"/>
      <c r="Q286" s="121"/>
      <c r="R286" s="121"/>
      <c r="S286" s="121">
        <v>1000000</v>
      </c>
      <c r="T286" s="121"/>
      <c r="U286" s="121">
        <v>2500000</v>
      </c>
      <c r="V286" s="121"/>
      <c r="W286" s="121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</row>
    <row r="287" spans="1:79" ht="16.5" customHeight="1">
      <c r="A287" s="138">
        <v>2003</v>
      </c>
      <c r="B287" s="123" t="s">
        <v>25</v>
      </c>
      <c r="C287" s="210">
        <v>723984</v>
      </c>
      <c r="D287" s="120">
        <v>500000</v>
      </c>
      <c r="E287" s="120">
        <v>221400</v>
      </c>
      <c r="F287" s="120">
        <f>E287/D287*100</f>
        <v>44.28</v>
      </c>
      <c r="G287" s="120">
        <v>800000</v>
      </c>
      <c r="H287" s="120">
        <v>792419.88</v>
      </c>
      <c r="I287" s="120">
        <f>H287/G287*100</f>
        <v>99.052485000000004</v>
      </c>
      <c r="J287" s="120">
        <v>600000</v>
      </c>
      <c r="K287" s="120">
        <v>589683</v>
      </c>
      <c r="L287" s="120">
        <f>K287/M287*100</f>
        <v>98.280500000000004</v>
      </c>
      <c r="M287" s="120">
        <v>600000</v>
      </c>
      <c r="N287" s="120">
        <v>963000</v>
      </c>
      <c r="O287" s="120">
        <v>962944.15</v>
      </c>
      <c r="P287" s="120">
        <v>1000000</v>
      </c>
      <c r="Q287" s="120">
        <v>1500000</v>
      </c>
      <c r="R287" s="120"/>
      <c r="S287" s="120">
        <v>500000</v>
      </c>
      <c r="T287" s="120"/>
      <c r="U287" s="120">
        <v>2000000</v>
      </c>
      <c r="V287" s="120"/>
      <c r="W287" s="120"/>
    </row>
    <row r="288" spans="1:79" ht="16.5" customHeight="1">
      <c r="A288" s="136">
        <v>2102</v>
      </c>
      <c r="B288" s="171" t="s">
        <v>4</v>
      </c>
      <c r="C288" s="136"/>
      <c r="D288" s="199"/>
      <c r="E288" s="199"/>
      <c r="F288" s="199"/>
      <c r="G288" s="199"/>
      <c r="H288" s="199"/>
      <c r="I288" s="120"/>
      <c r="J288" s="199">
        <v>500000</v>
      </c>
      <c r="K288" s="199">
        <v>498675</v>
      </c>
      <c r="L288" s="120">
        <f>K288/M288*100</f>
        <v>99.734999999999999</v>
      </c>
      <c r="M288" s="199">
        <v>500000</v>
      </c>
      <c r="N288" s="120">
        <v>281000</v>
      </c>
      <c r="O288" s="120">
        <v>280400</v>
      </c>
      <c r="P288" s="120">
        <v>600000</v>
      </c>
      <c r="Q288" s="120">
        <v>1000000</v>
      </c>
      <c r="R288" s="120"/>
      <c r="S288" s="120">
        <v>500000</v>
      </c>
      <c r="T288" s="120"/>
      <c r="U288" s="120">
        <v>6000000</v>
      </c>
      <c r="V288" s="120"/>
      <c r="W288" s="199"/>
    </row>
    <row r="289" spans="1:79" ht="16.5" customHeight="1">
      <c r="A289" s="138">
        <v>2103</v>
      </c>
      <c r="B289" s="171" t="s">
        <v>3</v>
      </c>
      <c r="C289" s="136"/>
      <c r="D289" s="199"/>
      <c r="E289" s="199"/>
      <c r="F289" s="199"/>
      <c r="G289" s="199"/>
      <c r="H289" s="199"/>
      <c r="I289" s="120"/>
      <c r="J289" s="199"/>
      <c r="K289" s="199"/>
      <c r="L289" s="120"/>
      <c r="M289" s="199"/>
      <c r="N289" s="120"/>
      <c r="O289" s="120"/>
      <c r="P289" s="120"/>
      <c r="Q289" s="120"/>
      <c r="R289" s="120"/>
      <c r="S289" s="120">
        <v>100000</v>
      </c>
      <c r="T289" s="120"/>
      <c r="U289" s="120">
        <v>1500000</v>
      </c>
      <c r="V289" s="120"/>
      <c r="W289" s="199"/>
    </row>
    <row r="290" spans="1:79" s="10" customFormat="1" ht="16.5" customHeight="1">
      <c r="A290" s="134">
        <v>2106</v>
      </c>
      <c r="B290" s="133" t="s">
        <v>2</v>
      </c>
      <c r="C290" s="133"/>
      <c r="D290" s="133"/>
      <c r="E290" s="133"/>
      <c r="F290" s="133"/>
      <c r="G290" s="133"/>
      <c r="H290" s="133"/>
      <c r="I290" s="133"/>
      <c r="J290" s="133"/>
      <c r="K290" s="133"/>
      <c r="L290" s="120"/>
      <c r="M290" s="133"/>
      <c r="N290" s="133"/>
      <c r="O290" s="133"/>
      <c r="P290" s="133"/>
      <c r="Q290" s="120"/>
      <c r="R290" s="133"/>
      <c r="S290" s="133"/>
      <c r="T290" s="133"/>
      <c r="U290" s="133">
        <v>500000</v>
      </c>
      <c r="V290" s="133"/>
      <c r="W290" s="133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</row>
    <row r="291" spans="1:79" ht="16.5" customHeight="1" thickBot="1">
      <c r="A291" s="115" t="s">
        <v>0</v>
      </c>
      <c r="B291" s="115"/>
      <c r="C291" s="114">
        <f>SUM(C287:C288)</f>
        <v>723984</v>
      </c>
      <c r="D291" s="114">
        <f>SUM(D287:D288)</f>
        <v>500000</v>
      </c>
      <c r="E291" s="114">
        <f>SUM(E287:E288)</f>
        <v>221400</v>
      </c>
      <c r="F291" s="114">
        <f>E291/D291*100</f>
        <v>44.28</v>
      </c>
      <c r="G291" s="114">
        <f>SUM(G287:G288)</f>
        <v>800000</v>
      </c>
      <c r="H291" s="114">
        <f>SUM(H287:H288)</f>
        <v>792419.88</v>
      </c>
      <c r="I291" s="120">
        <f>H291/G291*100</f>
        <v>99.052485000000004</v>
      </c>
      <c r="J291" s="114">
        <f>SUM(J287:J288)</f>
        <v>1100000</v>
      </c>
      <c r="K291" s="114">
        <f>SUM(K287,K288,K290)</f>
        <v>1088358</v>
      </c>
      <c r="L291" s="120">
        <f>K291/M291*100</f>
        <v>98.941636363636363</v>
      </c>
      <c r="M291" s="114">
        <f>SUM(M287:M288)</f>
        <v>1100000</v>
      </c>
      <c r="N291" s="114">
        <f>SUM(N287:N288)</f>
        <v>1244000</v>
      </c>
      <c r="O291" s="114">
        <f>SUM(O287:O288)</f>
        <v>1243344.1499999999</v>
      </c>
      <c r="P291" s="114">
        <f>SUM(P287:P288)</f>
        <v>1600000</v>
      </c>
      <c r="Q291" s="114">
        <f>SUM(Q287:Q288)</f>
        <v>2500000</v>
      </c>
      <c r="R291" s="114"/>
      <c r="S291" s="114">
        <f>SUM(S286:S290)</f>
        <v>2100000</v>
      </c>
      <c r="T291" s="114"/>
      <c r="U291" s="114">
        <f>SUM(U286:U290)</f>
        <v>12500000</v>
      </c>
      <c r="V291" s="114">
        <f>SUM(V286:V290)</f>
        <v>0</v>
      </c>
      <c r="W291" s="114"/>
    </row>
    <row r="292" spans="1:79" ht="16.5" customHeight="1" thickTop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124"/>
      <c r="R292" s="30"/>
      <c r="S292" s="30"/>
      <c r="T292" s="30"/>
      <c r="U292" s="30"/>
      <c r="V292" s="30"/>
      <c r="W292" s="30"/>
    </row>
    <row r="293" spans="1:79" s="39" customFormat="1" ht="16.5" customHeight="1">
      <c r="A293" s="131"/>
      <c r="B293" s="127"/>
      <c r="C293" s="130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8"/>
      <c r="O293" s="128"/>
      <c r="P293" s="128"/>
      <c r="Q293" s="129"/>
      <c r="R293" s="128"/>
      <c r="S293" s="128"/>
      <c r="T293" s="128"/>
      <c r="U293" s="128"/>
      <c r="V293" s="127"/>
      <c r="W293" s="126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</row>
    <row r="294" spans="1:79" s="39" customFormat="1" ht="16.5" customHeight="1">
      <c r="A294" s="90" t="s">
        <v>98</v>
      </c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9"/>
      <c r="R294" s="128"/>
      <c r="S294" s="128"/>
      <c r="T294" s="128"/>
      <c r="U294" s="128"/>
      <c r="V294" s="128"/>
      <c r="W294" s="126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</row>
    <row r="295" spans="1:79" ht="16.5" customHeight="1">
      <c r="A295" s="90" t="s">
        <v>95</v>
      </c>
      <c r="B295" s="89"/>
      <c r="C295" s="8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124"/>
      <c r="R295" s="30"/>
      <c r="S295" s="30"/>
      <c r="T295" s="30"/>
      <c r="U295" s="30"/>
      <c r="V295" s="30"/>
      <c r="W295" s="30"/>
    </row>
    <row r="296" spans="1:79" s="30" customFormat="1" ht="16.5" customHeight="1">
      <c r="A296" s="410" t="s">
        <v>15</v>
      </c>
      <c r="B296" s="411"/>
      <c r="C296" s="34">
        <v>2014</v>
      </c>
      <c r="D296" s="414">
        <v>2015</v>
      </c>
      <c r="E296" s="415"/>
      <c r="F296" s="416"/>
      <c r="G296" s="414">
        <v>2016</v>
      </c>
      <c r="H296" s="415"/>
      <c r="I296" s="416"/>
      <c r="J296" s="28">
        <v>2017</v>
      </c>
      <c r="K296" s="417">
        <v>2017</v>
      </c>
      <c r="L296" s="418"/>
      <c r="M296" s="419"/>
      <c r="N296" s="417">
        <v>2018</v>
      </c>
      <c r="O296" s="419"/>
      <c r="P296" s="33">
        <v>2019</v>
      </c>
      <c r="Q296" s="434">
        <v>2020</v>
      </c>
      <c r="R296" s="434"/>
      <c r="S296" s="434">
        <v>2021</v>
      </c>
      <c r="T296" s="434"/>
      <c r="U296" s="32">
        <v>2022</v>
      </c>
      <c r="V296" s="425" t="s">
        <v>14</v>
      </c>
      <c r="W296" s="425" t="s">
        <v>13</v>
      </c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</row>
    <row r="297" spans="1:79" ht="45.75" customHeight="1">
      <c r="A297" s="412"/>
      <c r="B297" s="413"/>
      <c r="C297" s="29" t="s">
        <v>9</v>
      </c>
      <c r="D297" s="28" t="s">
        <v>8</v>
      </c>
      <c r="E297" s="28" t="s">
        <v>9</v>
      </c>
      <c r="F297" s="26" t="s">
        <v>12</v>
      </c>
      <c r="G297" s="26" t="s">
        <v>11</v>
      </c>
      <c r="H297" s="28" t="s">
        <v>9</v>
      </c>
      <c r="I297" s="26" t="s">
        <v>12</v>
      </c>
      <c r="J297" s="28" t="s">
        <v>8</v>
      </c>
      <c r="K297" s="28" t="s">
        <v>10</v>
      </c>
      <c r="L297" s="26" t="s">
        <v>12</v>
      </c>
      <c r="M297" s="26" t="s">
        <v>11</v>
      </c>
      <c r="N297" s="26" t="s">
        <v>11</v>
      </c>
      <c r="O297" s="28" t="s">
        <v>10</v>
      </c>
      <c r="P297" s="28" t="s">
        <v>8</v>
      </c>
      <c r="Q297" s="27" t="s">
        <v>8</v>
      </c>
      <c r="R297" s="26" t="s">
        <v>9</v>
      </c>
      <c r="S297" s="27" t="s">
        <v>8</v>
      </c>
      <c r="T297" s="26" t="s">
        <v>7</v>
      </c>
      <c r="U297" s="25" t="s">
        <v>6</v>
      </c>
      <c r="V297" s="426"/>
      <c r="W297" s="426"/>
    </row>
    <row r="298" spans="1:79" ht="16.5" customHeight="1">
      <c r="A298" s="138">
        <v>2003</v>
      </c>
      <c r="B298" s="123" t="s">
        <v>25</v>
      </c>
      <c r="C298" s="210">
        <v>550000</v>
      </c>
      <c r="D298" s="120">
        <v>500000</v>
      </c>
      <c r="E298" s="120">
        <v>315218</v>
      </c>
      <c r="F298" s="120">
        <f>E298/D298*100</f>
        <v>63.043599999999998</v>
      </c>
      <c r="G298" s="120">
        <v>500000</v>
      </c>
      <c r="H298" s="120">
        <v>498206</v>
      </c>
      <c r="I298" s="120">
        <f>H298/G298*100</f>
        <v>99.641199999999998</v>
      </c>
      <c r="J298" s="120">
        <v>800000</v>
      </c>
      <c r="K298" s="120">
        <v>1165387</v>
      </c>
      <c r="L298" s="120">
        <f>K298/M298*100</f>
        <v>99.983870621796115</v>
      </c>
      <c r="M298" s="120">
        <v>1165575</v>
      </c>
      <c r="N298" s="120">
        <v>1463500</v>
      </c>
      <c r="O298" s="120">
        <v>1462980</v>
      </c>
      <c r="P298" s="120">
        <v>1200000</v>
      </c>
      <c r="Q298" s="120">
        <v>2500000</v>
      </c>
      <c r="R298" s="120"/>
      <c r="S298" s="120">
        <v>1000000</v>
      </c>
      <c r="T298" s="120"/>
      <c r="U298" s="120">
        <v>3000000</v>
      </c>
      <c r="V298" s="120"/>
      <c r="W298" s="120"/>
    </row>
    <row r="299" spans="1:79" ht="16.5" customHeight="1">
      <c r="A299" s="138">
        <v>2102</v>
      </c>
      <c r="B299" s="171" t="s">
        <v>4</v>
      </c>
      <c r="C299" s="210">
        <v>1705590</v>
      </c>
      <c r="D299" s="120">
        <v>6489000</v>
      </c>
      <c r="E299" s="120">
        <v>6404167</v>
      </c>
      <c r="F299" s="120">
        <f>E299/D299*100</f>
        <v>98.692664509169362</v>
      </c>
      <c r="G299" s="120">
        <v>1052000</v>
      </c>
      <c r="H299" s="120">
        <v>1051967.42</v>
      </c>
      <c r="I299" s="120">
        <f>H299/G299*100</f>
        <v>99.996903041825092</v>
      </c>
      <c r="J299" s="120">
        <v>500000</v>
      </c>
      <c r="K299" s="120">
        <v>498346</v>
      </c>
      <c r="L299" s="120">
        <f>K299/M299*100</f>
        <v>99.669200000000004</v>
      </c>
      <c r="M299" s="120">
        <v>500000</v>
      </c>
      <c r="N299" s="120">
        <v>477000</v>
      </c>
      <c r="O299" s="120">
        <v>476064.89</v>
      </c>
      <c r="P299" s="120">
        <v>800000</v>
      </c>
      <c r="Q299" s="120">
        <v>1000000</v>
      </c>
      <c r="R299" s="120"/>
      <c r="S299" s="120">
        <v>800000</v>
      </c>
      <c r="T299" s="120"/>
      <c r="U299" s="120">
        <v>1500000</v>
      </c>
      <c r="V299" s="120"/>
      <c r="W299" s="120"/>
    </row>
    <row r="300" spans="1:79" ht="16.5" customHeight="1">
      <c r="A300" s="138">
        <v>2103</v>
      </c>
      <c r="B300" s="171" t="s">
        <v>3</v>
      </c>
      <c r="C300" s="136"/>
      <c r="D300" s="199"/>
      <c r="E300" s="199"/>
      <c r="F300" s="199"/>
      <c r="G300" s="199"/>
      <c r="H300" s="199"/>
      <c r="I300" s="120"/>
      <c r="J300" s="199"/>
      <c r="K300" s="199"/>
      <c r="L300" s="120"/>
      <c r="M300" s="199"/>
      <c r="N300" s="120"/>
      <c r="O300" s="120"/>
      <c r="P300" s="120"/>
      <c r="Q300" s="120"/>
      <c r="R300" s="120"/>
      <c r="S300" s="120">
        <v>200000</v>
      </c>
      <c r="T300" s="120"/>
      <c r="U300" s="120">
        <v>1500000</v>
      </c>
      <c r="V300" s="120"/>
      <c r="W300" s="199"/>
    </row>
    <row r="301" spans="1:79" ht="16.5" customHeight="1">
      <c r="A301" s="138">
        <v>2101</v>
      </c>
      <c r="B301" s="123" t="s">
        <v>25</v>
      </c>
      <c r="C301" s="210">
        <v>723984</v>
      </c>
      <c r="D301" s="120">
        <v>500000</v>
      </c>
      <c r="E301" s="120">
        <v>221400</v>
      </c>
      <c r="F301" s="120">
        <f>E301/D301*100</f>
        <v>44.28</v>
      </c>
      <c r="G301" s="120">
        <v>800000</v>
      </c>
      <c r="H301" s="120"/>
      <c r="I301" s="120"/>
      <c r="J301" s="120"/>
      <c r="K301" s="120"/>
      <c r="L301" s="120"/>
      <c r="M301" s="120"/>
      <c r="N301" s="120"/>
      <c r="O301" s="120"/>
      <c r="P301" s="120"/>
      <c r="Q301" s="120">
        <v>10000000</v>
      </c>
      <c r="R301" s="120"/>
      <c r="S301" s="120">
        <v>1000</v>
      </c>
      <c r="T301" s="195"/>
      <c r="U301" s="195">
        <v>10000000</v>
      </c>
      <c r="V301" s="30"/>
      <c r="W301" s="120"/>
    </row>
    <row r="302" spans="1:79" s="10" customFormat="1" ht="16.5" customHeight="1">
      <c r="A302" s="134">
        <v>2106</v>
      </c>
      <c r="B302" s="133" t="s">
        <v>2</v>
      </c>
      <c r="C302" s="133"/>
      <c r="D302" s="133"/>
      <c r="E302" s="133"/>
      <c r="F302" s="133"/>
      <c r="G302" s="133"/>
      <c r="H302" s="133"/>
      <c r="I302" s="133"/>
      <c r="J302" s="133"/>
      <c r="K302" s="133"/>
      <c r="L302" s="120"/>
      <c r="M302" s="133"/>
      <c r="N302" s="133"/>
      <c r="O302" s="133"/>
      <c r="P302" s="120"/>
      <c r="Q302" s="120">
        <v>5000000</v>
      </c>
      <c r="R302" s="133"/>
      <c r="S302" s="120">
        <v>500000</v>
      </c>
      <c r="T302" s="120"/>
      <c r="U302" s="120">
        <v>1000000</v>
      </c>
      <c r="V302" s="120"/>
      <c r="W302" s="13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</row>
    <row r="303" spans="1:79" ht="16.5" customHeight="1" thickBot="1">
      <c r="A303" s="115" t="s">
        <v>0</v>
      </c>
      <c r="B303" s="115"/>
      <c r="C303" s="114">
        <f>SUM(C298:C299)</f>
        <v>2255590</v>
      </c>
      <c r="D303" s="114">
        <f>SUM(D298:D299)</f>
        <v>6989000</v>
      </c>
      <c r="E303" s="114">
        <f>SUM(E298:E299)</f>
        <v>6719385</v>
      </c>
      <c r="F303" s="197">
        <f>E303/D303*100</f>
        <v>96.142295035055099</v>
      </c>
      <c r="G303" s="114">
        <f>SUM(G298:G299)</f>
        <v>1552000</v>
      </c>
      <c r="H303" s="114">
        <f>SUM(H298:H299)</f>
        <v>1550173.42</v>
      </c>
      <c r="I303" s="197">
        <f>H303/G303*100</f>
        <v>99.882307989690716</v>
      </c>
      <c r="J303" s="114">
        <f>SUM(J298:J299)</f>
        <v>1300000</v>
      </c>
      <c r="K303" s="114">
        <f>SUM(K298:K299)</f>
        <v>1663733</v>
      </c>
      <c r="L303" s="120">
        <f>K303/M303*100</f>
        <v>99.889407561953078</v>
      </c>
      <c r="M303" s="114">
        <f>SUM(M298:M299)</f>
        <v>1665575</v>
      </c>
      <c r="N303" s="114">
        <f>SUM(N298:N299)</f>
        <v>1940500</v>
      </c>
      <c r="O303" s="114">
        <f>SUM(O298:O299)</f>
        <v>1939044.8900000001</v>
      </c>
      <c r="P303" s="114">
        <f>SUM(P298:P302)</f>
        <v>2000000</v>
      </c>
      <c r="Q303" s="114">
        <f>SUM(Q298:Q302)</f>
        <v>18500000</v>
      </c>
      <c r="R303" s="114">
        <f>SUM(R298:R302)</f>
        <v>0</v>
      </c>
      <c r="S303" s="114">
        <f>SUM(S298:S302)</f>
        <v>2501000</v>
      </c>
      <c r="T303" s="114"/>
      <c r="U303" s="114">
        <f>SUM(U298:U302)</f>
        <v>17000000</v>
      </c>
      <c r="V303" s="114">
        <f>SUM(V298:V302)</f>
        <v>0</v>
      </c>
      <c r="W303" s="114"/>
    </row>
    <row r="304" spans="1:79" ht="16.5" customHeight="1" thickTop="1">
      <c r="X304" s="15"/>
      <c r="Y304" s="15"/>
    </row>
    <row r="305" spans="1:79" s="39" customFormat="1" ht="16.5" customHeight="1">
      <c r="A305" s="77"/>
      <c r="B305" s="77"/>
      <c r="C305" s="77"/>
      <c r="D305" s="77"/>
      <c r="E305" s="77"/>
      <c r="F305" s="77"/>
      <c r="G305" s="77"/>
      <c r="I305" s="75"/>
      <c r="J305" s="75"/>
      <c r="K305" s="75"/>
      <c r="L305" s="75"/>
      <c r="M305" s="75"/>
      <c r="N305" s="75"/>
      <c r="O305" s="75"/>
      <c r="P305" s="75"/>
      <c r="Q305" s="76"/>
      <c r="R305" s="75"/>
      <c r="S305" s="75"/>
      <c r="T305" s="75"/>
      <c r="U305" s="75"/>
      <c r="V305" s="75"/>
      <c r="W305" s="74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</row>
    <row r="306" spans="1:79" s="39" customFormat="1" ht="16.5" customHeight="1">
      <c r="A306" s="53"/>
      <c r="B306" s="409" t="s">
        <v>20</v>
      </c>
      <c r="C306" s="409"/>
      <c r="D306" s="409"/>
      <c r="E306" s="47"/>
      <c r="F306" s="47"/>
      <c r="G306" s="47"/>
      <c r="H306" s="47"/>
      <c r="I306" s="47"/>
      <c r="J306" s="47"/>
      <c r="K306" s="50"/>
      <c r="L306" s="50"/>
      <c r="M306" s="47"/>
      <c r="N306" s="50"/>
      <c r="O306" s="50"/>
      <c r="P306" s="50"/>
      <c r="Q306" s="45"/>
      <c r="R306" s="50"/>
      <c r="S306" s="50"/>
      <c r="T306" s="50"/>
      <c r="U306" s="50"/>
      <c r="V306" s="50"/>
      <c r="W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</row>
    <row r="307" spans="1:79" s="39" customFormat="1" ht="16.5" customHeight="1">
      <c r="B307" s="38" t="s">
        <v>19</v>
      </c>
      <c r="C307" s="49"/>
      <c r="D307" s="52"/>
      <c r="E307" s="47"/>
      <c r="F307" s="47"/>
      <c r="G307" s="47"/>
      <c r="H307" s="47"/>
      <c r="I307" s="51"/>
      <c r="J307" s="51"/>
      <c r="K307" s="50"/>
      <c r="L307" s="50"/>
      <c r="M307" s="51"/>
      <c r="N307" s="50"/>
      <c r="O307" s="50"/>
      <c r="P307" s="50"/>
      <c r="Q307" s="45"/>
      <c r="R307" s="50"/>
      <c r="S307" s="50"/>
      <c r="T307" s="50"/>
      <c r="U307" s="50"/>
      <c r="V307" s="50"/>
      <c r="W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</row>
    <row r="308" spans="1:79" s="39" customFormat="1" ht="16.5" customHeight="1">
      <c r="A308" s="77"/>
      <c r="B308" s="77"/>
      <c r="C308" s="77"/>
      <c r="D308" s="77"/>
      <c r="E308" s="77"/>
      <c r="F308" s="77"/>
      <c r="G308" s="77"/>
      <c r="I308" s="75"/>
      <c r="J308" s="75"/>
      <c r="K308" s="75"/>
      <c r="L308" s="75"/>
      <c r="M308" s="75"/>
      <c r="N308" s="75"/>
      <c r="O308" s="75"/>
      <c r="P308" s="75"/>
      <c r="Q308" s="76"/>
      <c r="R308" s="75"/>
      <c r="S308" s="75"/>
      <c r="T308" s="75"/>
      <c r="U308" s="75"/>
      <c r="V308" s="75"/>
      <c r="W308" s="74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</row>
    <row r="309" spans="1:79" s="39" customFormat="1" ht="16.5" customHeight="1">
      <c r="A309" s="77"/>
      <c r="B309" s="77"/>
      <c r="C309" s="77"/>
      <c r="D309" s="77"/>
      <c r="E309" s="77"/>
      <c r="F309" s="77"/>
      <c r="G309" s="77"/>
      <c r="I309" s="75"/>
      <c r="J309" s="75"/>
      <c r="K309" s="75"/>
      <c r="L309" s="75"/>
      <c r="M309" s="75"/>
      <c r="N309" s="75"/>
      <c r="O309" s="75"/>
      <c r="P309" s="75"/>
      <c r="Q309" s="76"/>
      <c r="R309" s="75"/>
      <c r="S309" s="75"/>
      <c r="T309" s="75"/>
      <c r="U309" s="75"/>
      <c r="V309" s="75"/>
      <c r="W309" s="74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</row>
    <row r="310" spans="1:79" s="39" customFormat="1" ht="16.5" customHeight="1">
      <c r="A310" s="77"/>
      <c r="B310" s="77"/>
      <c r="C310" s="77"/>
      <c r="D310" s="77"/>
      <c r="E310" s="77"/>
      <c r="F310" s="77"/>
      <c r="G310" s="77"/>
      <c r="I310" s="75"/>
      <c r="J310" s="75"/>
      <c r="K310" s="75"/>
      <c r="L310" s="75"/>
      <c r="M310" s="75"/>
      <c r="N310" s="75"/>
      <c r="O310" s="75"/>
      <c r="P310" s="75"/>
      <c r="Q310" s="76"/>
      <c r="R310" s="75"/>
      <c r="S310" s="75"/>
      <c r="T310" s="75"/>
      <c r="U310" s="75"/>
      <c r="V310" s="75"/>
      <c r="W310" s="74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</row>
    <row r="311" spans="1:79" ht="16.5" customHeight="1">
      <c r="A311" s="92" t="s">
        <v>97</v>
      </c>
      <c r="B311" s="92"/>
      <c r="C311" s="92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124"/>
      <c r="R311" s="30"/>
      <c r="S311" s="30"/>
      <c r="T311" s="30"/>
      <c r="U311" s="30"/>
      <c r="V311" s="30"/>
      <c r="W311" s="30"/>
    </row>
    <row r="312" spans="1:79" s="39" customFormat="1" ht="16.5" customHeight="1">
      <c r="A312" s="90" t="s">
        <v>96</v>
      </c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125"/>
      <c r="R312" s="91"/>
      <c r="S312" s="91"/>
      <c r="T312" s="91"/>
      <c r="U312" s="91"/>
      <c r="V312" s="91"/>
      <c r="W312" s="91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</row>
    <row r="313" spans="1:79" ht="16.5" customHeight="1">
      <c r="A313" s="90" t="s">
        <v>95</v>
      </c>
      <c r="B313" s="89"/>
      <c r="C313" s="8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124"/>
      <c r="R313" s="30"/>
      <c r="S313" s="30"/>
      <c r="T313" s="30"/>
      <c r="U313" s="30"/>
      <c r="V313" s="30"/>
      <c r="W313" s="30"/>
    </row>
    <row r="314" spans="1:79" s="30" customFormat="1" ht="16.5" customHeight="1">
      <c r="A314" s="410" t="s">
        <v>15</v>
      </c>
      <c r="B314" s="411"/>
      <c r="C314" s="34">
        <v>2014</v>
      </c>
      <c r="D314" s="414">
        <v>2015</v>
      </c>
      <c r="E314" s="415"/>
      <c r="F314" s="416"/>
      <c r="G314" s="414">
        <v>2016</v>
      </c>
      <c r="H314" s="415"/>
      <c r="I314" s="416"/>
      <c r="J314" s="28">
        <v>2017</v>
      </c>
      <c r="K314" s="417">
        <v>2017</v>
      </c>
      <c r="L314" s="418"/>
      <c r="M314" s="419"/>
      <c r="N314" s="417">
        <v>2018</v>
      </c>
      <c r="O314" s="419"/>
      <c r="P314" s="33">
        <v>2019</v>
      </c>
      <c r="Q314" s="434">
        <v>2020</v>
      </c>
      <c r="R314" s="434"/>
      <c r="S314" s="434">
        <v>2021</v>
      </c>
      <c r="T314" s="434"/>
      <c r="U314" s="32">
        <v>2022</v>
      </c>
      <c r="V314" s="425" t="s">
        <v>14</v>
      </c>
      <c r="W314" s="425" t="s">
        <v>13</v>
      </c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</row>
    <row r="315" spans="1:79" ht="45.75" customHeight="1">
      <c r="A315" s="412"/>
      <c r="B315" s="413"/>
      <c r="C315" s="29" t="s">
        <v>9</v>
      </c>
      <c r="D315" s="28" t="s">
        <v>8</v>
      </c>
      <c r="E315" s="28" t="s">
        <v>9</v>
      </c>
      <c r="F315" s="26" t="s">
        <v>12</v>
      </c>
      <c r="G315" s="26" t="s">
        <v>11</v>
      </c>
      <c r="H315" s="28" t="s">
        <v>9</v>
      </c>
      <c r="I315" s="26" t="s">
        <v>12</v>
      </c>
      <c r="J315" s="28" t="s">
        <v>8</v>
      </c>
      <c r="K315" s="28" t="s">
        <v>10</v>
      </c>
      <c r="L315" s="26" t="s">
        <v>12</v>
      </c>
      <c r="M315" s="26" t="s">
        <v>11</v>
      </c>
      <c r="N315" s="26" t="s">
        <v>11</v>
      </c>
      <c r="O315" s="28" t="s">
        <v>10</v>
      </c>
      <c r="P315" s="28" t="s">
        <v>8</v>
      </c>
      <c r="Q315" s="27" t="s">
        <v>8</v>
      </c>
      <c r="R315" s="26" t="s">
        <v>9</v>
      </c>
      <c r="S315" s="27" t="s">
        <v>8</v>
      </c>
      <c r="T315" s="26" t="s">
        <v>7</v>
      </c>
      <c r="U315" s="25" t="s">
        <v>6</v>
      </c>
      <c r="V315" s="426"/>
      <c r="W315" s="426"/>
    </row>
    <row r="316" spans="1:79" s="35" customFormat="1" ht="16.5" customHeight="1">
      <c r="A316" s="138">
        <v>2001</v>
      </c>
      <c r="B316" s="171" t="s">
        <v>5</v>
      </c>
      <c r="C316" s="138"/>
      <c r="D316" s="209">
        <v>255000</v>
      </c>
      <c r="E316" s="209">
        <v>252406</v>
      </c>
      <c r="F316" s="209">
        <f>E316/D316*100</f>
        <v>98.982745098039217</v>
      </c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>
        <v>10000000</v>
      </c>
      <c r="R316" s="209"/>
      <c r="S316" s="209">
        <v>10000000</v>
      </c>
      <c r="T316" s="209"/>
      <c r="U316" s="209">
        <v>2500000</v>
      </c>
      <c r="V316" s="209"/>
      <c r="W316" s="209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</row>
    <row r="317" spans="1:79" s="35" customFormat="1" ht="16.5" customHeight="1">
      <c r="A317" s="138">
        <v>2003</v>
      </c>
      <c r="B317" s="123" t="s">
        <v>25</v>
      </c>
      <c r="C317" s="137">
        <v>187568</v>
      </c>
      <c r="D317" s="121">
        <v>5000000</v>
      </c>
      <c r="E317" s="121">
        <v>1927069</v>
      </c>
      <c r="F317" s="209">
        <f>E317/D317*100</f>
        <v>38.541379999999997</v>
      </c>
      <c r="G317" s="121">
        <v>750000</v>
      </c>
      <c r="H317" s="121">
        <v>749350</v>
      </c>
      <c r="I317" s="121">
        <f>H317/G317*100</f>
        <v>99.913333333333327</v>
      </c>
      <c r="J317" s="121">
        <v>2500000</v>
      </c>
      <c r="K317" s="121">
        <v>955768</v>
      </c>
      <c r="L317" s="121">
        <f>K317/M317*100</f>
        <v>74.20559006211181</v>
      </c>
      <c r="M317" s="121">
        <v>1288000</v>
      </c>
      <c r="N317" s="121">
        <v>0</v>
      </c>
      <c r="O317" s="121"/>
      <c r="P317" s="121">
        <v>500000</v>
      </c>
      <c r="Q317" s="121">
        <v>300000</v>
      </c>
      <c r="R317" s="121"/>
      <c r="S317" s="121">
        <v>500000</v>
      </c>
      <c r="T317" s="121"/>
      <c r="U317" s="121">
        <v>1000000</v>
      </c>
      <c r="V317" s="121"/>
      <c r="W317" s="121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</row>
    <row r="318" spans="1:79" s="35" customFormat="1" ht="16.5" customHeight="1">
      <c r="A318" s="138">
        <v>2102</v>
      </c>
      <c r="B318" s="171" t="s">
        <v>4</v>
      </c>
      <c r="C318" s="137">
        <v>17733457</v>
      </c>
      <c r="D318" s="121">
        <v>1776000</v>
      </c>
      <c r="E318" s="121">
        <v>1330372</v>
      </c>
      <c r="F318" s="209">
        <f>E318/D318*100</f>
        <v>74.908333333333331</v>
      </c>
      <c r="G318" s="121">
        <v>600000</v>
      </c>
      <c r="H318" s="121">
        <v>550076.12</v>
      </c>
      <c r="I318" s="121">
        <f>H318/G318*100</f>
        <v>91.679353333333339</v>
      </c>
      <c r="J318" s="121">
        <v>1500000</v>
      </c>
      <c r="K318" s="121">
        <v>2227251</v>
      </c>
      <c r="L318" s="121">
        <f>K318/M318*100</f>
        <v>89.090040000000002</v>
      </c>
      <c r="M318" s="121">
        <v>2500000</v>
      </c>
      <c r="N318" s="121">
        <v>3310000</v>
      </c>
      <c r="O318" s="121">
        <v>3308657.6</v>
      </c>
      <c r="P318" s="121">
        <v>200000</v>
      </c>
      <c r="Q318" s="121">
        <v>500000</v>
      </c>
      <c r="R318" s="121"/>
      <c r="S318" s="121">
        <v>1000000</v>
      </c>
      <c r="T318" s="121">
        <v>37000</v>
      </c>
      <c r="U318" s="121">
        <v>2500000</v>
      </c>
      <c r="V318" s="121"/>
      <c r="W318" s="121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</row>
    <row r="319" spans="1:79" s="35" customFormat="1" ht="16.5" customHeight="1">
      <c r="A319" s="138">
        <v>2103</v>
      </c>
      <c r="B319" s="171" t="s">
        <v>3</v>
      </c>
      <c r="C319" s="137"/>
      <c r="D319" s="121"/>
      <c r="E319" s="121"/>
      <c r="F319" s="209"/>
      <c r="G319" s="121"/>
      <c r="H319" s="121"/>
      <c r="I319" s="121"/>
      <c r="J319" s="121"/>
      <c r="K319" s="121"/>
      <c r="L319" s="121"/>
      <c r="M319" s="121"/>
      <c r="N319" s="121">
        <v>417500</v>
      </c>
      <c r="O319" s="121">
        <v>417340.01</v>
      </c>
      <c r="P319" s="121"/>
      <c r="Q319" s="121"/>
      <c r="R319" s="121"/>
      <c r="S319" s="121">
        <v>500000</v>
      </c>
      <c r="T319" s="121"/>
      <c r="U319" s="121">
        <v>1000000</v>
      </c>
      <c r="V319" s="121"/>
      <c r="W319" s="121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</row>
    <row r="320" spans="1:79" s="35" customFormat="1" ht="16.5" customHeight="1">
      <c r="A320" s="138">
        <v>2104</v>
      </c>
      <c r="B320" s="171" t="s">
        <v>5</v>
      </c>
      <c r="C320" s="137"/>
      <c r="D320" s="121"/>
      <c r="E320" s="121"/>
      <c r="F320" s="209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>
        <v>50000000</v>
      </c>
      <c r="R320" s="121"/>
      <c r="S320" s="121"/>
      <c r="T320" s="121"/>
      <c r="U320" s="121">
        <v>42000000</v>
      </c>
      <c r="V320" s="121"/>
      <c r="W320" s="121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</row>
    <row r="321" spans="1:79" s="10" customFormat="1" ht="16.5" customHeight="1">
      <c r="A321" s="134">
        <v>2106</v>
      </c>
      <c r="B321" s="133" t="s">
        <v>2</v>
      </c>
      <c r="C321" s="133"/>
      <c r="D321" s="133"/>
      <c r="E321" s="133"/>
      <c r="F321" s="133"/>
      <c r="G321" s="133"/>
      <c r="H321" s="133"/>
      <c r="I321" s="133"/>
      <c r="J321" s="133"/>
      <c r="K321" s="133"/>
      <c r="L321" s="121"/>
      <c r="M321" s="133"/>
      <c r="N321" s="121">
        <v>0</v>
      </c>
      <c r="O321" s="121"/>
      <c r="P321" s="121"/>
      <c r="Q321" s="121"/>
      <c r="R321" s="121"/>
      <c r="S321" s="121">
        <v>500000</v>
      </c>
      <c r="T321" s="121"/>
      <c r="U321" s="121">
        <v>500000</v>
      </c>
      <c r="V321" s="133"/>
      <c r="W321" s="13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</row>
    <row r="322" spans="1:79" s="77" customFormat="1" ht="16.5" customHeight="1">
      <c r="A322" s="166">
        <v>2505</v>
      </c>
      <c r="B322" s="165" t="s">
        <v>35</v>
      </c>
      <c r="C322" s="164"/>
      <c r="D322" s="163"/>
      <c r="E322" s="160"/>
      <c r="F322" s="160"/>
      <c r="G322" s="170"/>
      <c r="H322" s="163"/>
      <c r="I322" s="170"/>
      <c r="J322" s="168"/>
      <c r="K322" s="169"/>
      <c r="L322" s="121"/>
      <c r="M322" s="168"/>
      <c r="N322" s="207"/>
      <c r="O322" s="207"/>
      <c r="P322" s="207"/>
      <c r="Q322" s="208"/>
      <c r="R322" s="207"/>
      <c r="S322" s="207"/>
      <c r="T322" s="207"/>
      <c r="U322" s="207"/>
      <c r="V322" s="167"/>
      <c r="W322" s="167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</row>
    <row r="323" spans="1:79" s="77" customFormat="1" ht="16.5" customHeight="1">
      <c r="A323" s="166">
        <v>2507</v>
      </c>
      <c r="B323" s="165" t="s">
        <v>1</v>
      </c>
      <c r="C323" s="164"/>
      <c r="D323" s="163"/>
      <c r="E323" s="160"/>
      <c r="F323" s="160"/>
      <c r="G323" s="170"/>
      <c r="H323" s="163"/>
      <c r="I323" s="170"/>
      <c r="J323" s="168"/>
      <c r="K323" s="169"/>
      <c r="L323" s="121"/>
      <c r="M323" s="168"/>
      <c r="N323" s="121">
        <v>0</v>
      </c>
      <c r="O323" s="121"/>
      <c r="P323" s="121"/>
      <c r="Q323" s="121"/>
      <c r="R323" s="121"/>
      <c r="S323" s="121">
        <v>500000</v>
      </c>
      <c r="T323" s="121"/>
      <c r="U323" s="121">
        <v>500000</v>
      </c>
      <c r="V323" s="167"/>
      <c r="W323" s="167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</row>
    <row r="324" spans="1:79" s="19" customFormat="1" ht="16.5" customHeight="1" thickBot="1">
      <c r="A324" s="115" t="s">
        <v>0</v>
      </c>
      <c r="B324" s="115"/>
      <c r="C324" s="114">
        <f>SUM(C316:C318)</f>
        <v>17921025</v>
      </c>
      <c r="D324" s="114">
        <f>SUM(D316:D318)</f>
        <v>7031000</v>
      </c>
      <c r="E324" s="114">
        <f>SUM(E316:E318)</f>
        <v>3509847</v>
      </c>
      <c r="F324" s="206">
        <f>E324/D324*100</f>
        <v>49.919598919072676</v>
      </c>
      <c r="G324" s="114">
        <f>SUM(G316:G318)</f>
        <v>1350000</v>
      </c>
      <c r="H324" s="114">
        <f>SUM(H316:H318)</f>
        <v>1299426.1200000001</v>
      </c>
      <c r="I324" s="114">
        <f>H324/G324*100</f>
        <v>96.25378666666667</v>
      </c>
      <c r="J324" s="114">
        <f>SUM(J316:J318)</f>
        <v>4000000</v>
      </c>
      <c r="K324" s="114">
        <f>SUM(K316:K318)</f>
        <v>3183019</v>
      </c>
      <c r="L324" s="121">
        <f>K324/M324*100</f>
        <v>84.029012671594501</v>
      </c>
      <c r="M324" s="114">
        <f>SUM(M316:M318)</f>
        <v>3788000</v>
      </c>
      <c r="N324" s="114">
        <f>SUM(N317:N323)</f>
        <v>3727500</v>
      </c>
      <c r="O324" s="114">
        <f>SUM(O317:O323)</f>
        <v>3725997.6100000003</v>
      </c>
      <c r="P324" s="114">
        <f>SUM(P316:P323)</f>
        <v>700000</v>
      </c>
      <c r="Q324" s="114">
        <f>SUM(Q316:Q323)</f>
        <v>60800000</v>
      </c>
      <c r="R324" s="114"/>
      <c r="S324" s="114">
        <f>SUM(S316:S323)</f>
        <v>13000000</v>
      </c>
      <c r="T324" s="114">
        <f>SUM(T316:T323)</f>
        <v>37000</v>
      </c>
      <c r="U324" s="114">
        <f>SUM(U316:U323)</f>
        <v>50000000</v>
      </c>
      <c r="V324" s="114">
        <f>SUM(V316:V323)</f>
        <v>0</v>
      </c>
      <c r="W324" s="114">
        <f>SUM(W316:W318)</f>
        <v>0</v>
      </c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</row>
    <row r="325" spans="1:79" ht="16.5" customHeight="1" thickTop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124"/>
      <c r="R325" s="30"/>
      <c r="S325" s="30"/>
      <c r="T325" s="30"/>
      <c r="U325" s="30"/>
      <c r="V325" s="30"/>
      <c r="W325" s="30"/>
    </row>
    <row r="326" spans="1:79" ht="16.5" customHeight="1">
      <c r="X326" s="15"/>
      <c r="Y326" s="15"/>
    </row>
    <row r="327" spans="1:79" ht="16.5" customHeight="1">
      <c r="X327" s="15"/>
      <c r="Y327" s="15"/>
    </row>
    <row r="328" spans="1:79" ht="16.5" customHeight="1">
      <c r="X328" s="15"/>
      <c r="Y328" s="15"/>
    </row>
    <row r="330" spans="1:79" s="39" customFormat="1" ht="16.5" customHeight="1">
      <c r="B330" s="104"/>
      <c r="C330" s="104"/>
      <c r="D330" s="104"/>
      <c r="E330" s="104"/>
      <c r="F330" s="52"/>
      <c r="G330" s="52"/>
      <c r="H330" s="52"/>
      <c r="I330" s="52"/>
      <c r="J330" s="52"/>
      <c r="K330" s="52"/>
      <c r="L330" s="52"/>
      <c r="M330" s="52"/>
      <c r="N330" s="104"/>
      <c r="O330" s="104"/>
      <c r="P330" s="104"/>
      <c r="Q330" s="105"/>
      <c r="R330" s="104"/>
      <c r="S330" s="104"/>
      <c r="T330" s="104"/>
      <c r="U330" s="104"/>
      <c r="V330" s="52"/>
      <c r="W330" s="9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</row>
    <row r="331" spans="1:79" s="39" customFormat="1" ht="16.5" customHeight="1">
      <c r="A331" s="53"/>
      <c r="B331" s="409" t="s">
        <v>20</v>
      </c>
      <c r="C331" s="409"/>
      <c r="D331" s="409"/>
      <c r="E331" s="47"/>
      <c r="F331" s="47"/>
      <c r="G331" s="47"/>
      <c r="H331" s="47"/>
      <c r="I331" s="47"/>
      <c r="J331" s="47"/>
      <c r="K331" s="50"/>
      <c r="L331" s="50"/>
      <c r="M331" s="47"/>
      <c r="N331" s="50"/>
      <c r="O331" s="50"/>
      <c r="P331" s="50"/>
      <c r="Q331" s="45"/>
      <c r="R331" s="50"/>
      <c r="S331" s="50"/>
      <c r="T331" s="50"/>
      <c r="U331" s="50"/>
      <c r="V331" s="50"/>
      <c r="W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</row>
    <row r="332" spans="1:79" s="39" customFormat="1" ht="16.5" customHeight="1">
      <c r="B332" s="38" t="s">
        <v>19</v>
      </c>
      <c r="C332" s="49"/>
      <c r="D332" s="52"/>
      <c r="E332" s="47"/>
      <c r="F332" s="47"/>
      <c r="G332" s="47"/>
      <c r="H332" s="47"/>
      <c r="I332" s="51"/>
      <c r="J332" s="51"/>
      <c r="K332" s="50"/>
      <c r="L332" s="50"/>
      <c r="M332" s="51"/>
      <c r="N332" s="50"/>
      <c r="O332" s="50"/>
      <c r="P332" s="50"/>
      <c r="Q332" s="45"/>
      <c r="R332" s="50"/>
      <c r="S332" s="50"/>
      <c r="T332" s="50"/>
      <c r="U332" s="50"/>
      <c r="V332" s="50"/>
      <c r="W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</row>
    <row r="336" spans="1:79" ht="16.5" customHeight="1">
      <c r="A336" s="92" t="s">
        <v>94</v>
      </c>
      <c r="B336" s="92"/>
      <c r="C336" s="92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124"/>
      <c r="R336" s="30"/>
      <c r="S336" s="30"/>
      <c r="T336" s="30"/>
      <c r="U336" s="30"/>
      <c r="V336" s="30"/>
      <c r="W336" s="30"/>
    </row>
    <row r="337" spans="1:79" s="39" customFormat="1" ht="16.5" customHeight="1">
      <c r="A337" s="90" t="s">
        <v>93</v>
      </c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125"/>
      <c r="R337" s="91"/>
      <c r="S337" s="91"/>
      <c r="T337" s="91"/>
      <c r="U337" s="91"/>
      <c r="V337" s="91"/>
      <c r="W337" s="91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</row>
    <row r="338" spans="1:79" ht="16.5" customHeight="1">
      <c r="A338" s="90" t="s">
        <v>92</v>
      </c>
      <c r="B338" s="89"/>
      <c r="C338" s="89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124"/>
      <c r="R338" s="30"/>
      <c r="S338" s="30"/>
      <c r="T338" s="30"/>
      <c r="U338" s="30"/>
      <c r="V338" s="30"/>
      <c r="W338" s="30"/>
    </row>
    <row r="339" spans="1:79" ht="16.5" customHeight="1">
      <c r="A339" s="410" t="s">
        <v>15</v>
      </c>
      <c r="B339" s="411"/>
      <c r="C339" s="34">
        <v>2014</v>
      </c>
      <c r="D339" s="414">
        <v>2015</v>
      </c>
      <c r="E339" s="415"/>
      <c r="F339" s="416"/>
      <c r="G339" s="414">
        <v>2016</v>
      </c>
      <c r="H339" s="415"/>
      <c r="I339" s="416"/>
      <c r="J339" s="28">
        <v>2017</v>
      </c>
      <c r="K339" s="417">
        <v>2017</v>
      </c>
      <c r="L339" s="418"/>
      <c r="M339" s="419"/>
      <c r="N339" s="417">
        <v>2018</v>
      </c>
      <c r="O339" s="419"/>
      <c r="P339" s="33">
        <v>2019</v>
      </c>
      <c r="Q339" s="434">
        <v>2020</v>
      </c>
      <c r="R339" s="434"/>
      <c r="S339" s="434">
        <v>2021</v>
      </c>
      <c r="T339" s="434"/>
      <c r="U339" s="32">
        <v>2022</v>
      </c>
      <c r="V339" s="425" t="s">
        <v>14</v>
      </c>
      <c r="W339" s="425" t="s">
        <v>13</v>
      </c>
    </row>
    <row r="340" spans="1:79" ht="45.75" customHeight="1">
      <c r="A340" s="412"/>
      <c r="B340" s="413"/>
      <c r="C340" s="29" t="s">
        <v>9</v>
      </c>
      <c r="D340" s="28" t="s">
        <v>8</v>
      </c>
      <c r="E340" s="28" t="s">
        <v>9</v>
      </c>
      <c r="F340" s="26" t="s">
        <v>12</v>
      </c>
      <c r="G340" s="26" t="s">
        <v>11</v>
      </c>
      <c r="H340" s="28" t="s">
        <v>9</v>
      </c>
      <c r="I340" s="26" t="s">
        <v>12</v>
      </c>
      <c r="J340" s="28" t="s">
        <v>8</v>
      </c>
      <c r="K340" s="28" t="s">
        <v>10</v>
      </c>
      <c r="L340" s="26" t="s">
        <v>12</v>
      </c>
      <c r="M340" s="26" t="s">
        <v>11</v>
      </c>
      <c r="N340" s="26" t="s">
        <v>11</v>
      </c>
      <c r="O340" s="28" t="s">
        <v>10</v>
      </c>
      <c r="P340" s="28" t="s">
        <v>8</v>
      </c>
      <c r="Q340" s="27" t="s">
        <v>8</v>
      </c>
      <c r="R340" s="26" t="s">
        <v>9</v>
      </c>
      <c r="S340" s="27" t="s">
        <v>8</v>
      </c>
      <c r="T340" s="26" t="s">
        <v>7</v>
      </c>
      <c r="U340" s="25" t="s">
        <v>6</v>
      </c>
      <c r="V340" s="426"/>
      <c r="W340" s="426"/>
    </row>
    <row r="341" spans="1:79" s="35" customFormat="1" ht="16.5" customHeight="1">
      <c r="A341" s="204">
        <v>2001</v>
      </c>
      <c r="B341" s="21" t="s">
        <v>5</v>
      </c>
      <c r="C341" s="205">
        <v>795039</v>
      </c>
      <c r="D341" s="11">
        <v>3135000</v>
      </c>
      <c r="E341" s="11">
        <v>3025670</v>
      </c>
      <c r="F341" s="5">
        <f>E341/D341*100</f>
        <v>96.512599681020745</v>
      </c>
      <c r="G341" s="11">
        <v>3800000</v>
      </c>
      <c r="H341" s="11">
        <v>3798548.6</v>
      </c>
      <c r="I341" s="5">
        <f>H341/G341*100</f>
        <v>99.961805263157899</v>
      </c>
      <c r="J341" s="5"/>
      <c r="K341" s="5">
        <v>3603455</v>
      </c>
      <c r="L341" s="5">
        <f>K341/M341*100</f>
        <v>99.09216855476248</v>
      </c>
      <c r="M341" s="5">
        <v>3636468</v>
      </c>
      <c r="N341" s="5">
        <v>22837750.07</v>
      </c>
      <c r="O341" s="202">
        <v>18010383.289999999</v>
      </c>
      <c r="P341" s="202"/>
      <c r="Q341" s="201">
        <v>20000000</v>
      </c>
      <c r="R341" s="5"/>
      <c r="S341" s="5">
        <v>10000000</v>
      </c>
      <c r="T341" s="5"/>
      <c r="U341" s="5">
        <v>3000000</v>
      </c>
      <c r="V341" s="5"/>
      <c r="W341" s="203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</row>
    <row r="342" spans="1:79" s="35" customFormat="1" ht="16.5" customHeight="1">
      <c r="A342" s="204">
        <v>2002</v>
      </c>
      <c r="B342" s="21" t="s">
        <v>26</v>
      </c>
      <c r="C342" s="187"/>
      <c r="D342" s="11"/>
      <c r="E342" s="11"/>
      <c r="F342" s="5"/>
      <c r="G342" s="11"/>
      <c r="H342" s="11"/>
      <c r="I342" s="5"/>
      <c r="J342" s="5">
        <v>1000000</v>
      </c>
      <c r="K342" s="5">
        <v>888103</v>
      </c>
      <c r="L342" s="5">
        <f>K342/M342*100</f>
        <v>99.989079036253088</v>
      </c>
      <c r="M342" s="5">
        <v>888200</v>
      </c>
      <c r="N342" s="5"/>
      <c r="O342" s="202"/>
      <c r="P342" s="202"/>
      <c r="Q342" s="201">
        <v>5000000</v>
      </c>
      <c r="R342" s="5"/>
      <c r="S342" s="5">
        <v>2000000</v>
      </c>
      <c r="T342" s="5"/>
      <c r="U342" s="5">
        <v>5500000</v>
      </c>
      <c r="V342" s="5"/>
      <c r="W342" s="203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</row>
    <row r="343" spans="1:79" s="35" customFormat="1" ht="16.5" customHeight="1">
      <c r="A343" s="24">
        <v>2003</v>
      </c>
      <c r="B343" s="21" t="s">
        <v>25</v>
      </c>
      <c r="C343" s="24"/>
      <c r="D343" s="5">
        <v>1650000</v>
      </c>
      <c r="E343" s="5">
        <v>1603803</v>
      </c>
      <c r="F343" s="5">
        <f>E343/D343*100</f>
        <v>97.200181818181818</v>
      </c>
      <c r="G343" s="5">
        <v>525000</v>
      </c>
      <c r="H343" s="5">
        <v>513435</v>
      </c>
      <c r="I343" s="5">
        <f>H343/G343*100</f>
        <v>97.797142857142859</v>
      </c>
      <c r="J343" s="5"/>
      <c r="K343" s="5"/>
      <c r="L343" s="5"/>
      <c r="M343" s="5"/>
      <c r="N343" s="5"/>
      <c r="O343" s="202"/>
      <c r="P343" s="202"/>
      <c r="Q343" s="201">
        <v>3000000</v>
      </c>
      <c r="R343" s="5"/>
      <c r="S343" s="5">
        <v>1000000</v>
      </c>
      <c r="T343" s="5"/>
      <c r="U343" s="5">
        <v>1500000</v>
      </c>
      <c r="V343" s="5"/>
      <c r="W343" s="5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</row>
    <row r="344" spans="1:79" s="35" customFormat="1" ht="16.5" customHeight="1">
      <c r="A344" s="16">
        <v>2102</v>
      </c>
      <c r="B344" s="21" t="s">
        <v>4</v>
      </c>
      <c r="C344" s="16"/>
      <c r="D344" s="11">
        <v>5300000</v>
      </c>
      <c r="E344" s="11">
        <v>5181288</v>
      </c>
      <c r="F344" s="5">
        <f>E344/D344*100</f>
        <v>97.760150943396226</v>
      </c>
      <c r="G344" s="11">
        <v>1212000</v>
      </c>
      <c r="H344" s="11">
        <v>1212000</v>
      </c>
      <c r="I344" s="5">
        <f>H344/G344*100</f>
        <v>100</v>
      </c>
      <c r="J344" s="11"/>
      <c r="K344" s="11">
        <v>2945656</v>
      </c>
      <c r="L344" s="5">
        <f>K344/M344*100</f>
        <v>99.628025463919684</v>
      </c>
      <c r="M344" s="11">
        <v>2956654</v>
      </c>
      <c r="N344" s="5">
        <v>4636805</v>
      </c>
      <c r="O344" s="5">
        <v>4636713.63</v>
      </c>
      <c r="P344" s="5"/>
      <c r="Q344" s="201">
        <v>3000000</v>
      </c>
      <c r="R344" s="5"/>
      <c r="S344" s="5"/>
      <c r="T344" s="5"/>
      <c r="U344" s="5">
        <v>2700000</v>
      </c>
      <c r="V344" s="5"/>
      <c r="W344" s="5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</row>
    <row r="345" spans="1:79" s="35" customFormat="1" ht="16.5" customHeight="1">
      <c r="A345" s="16">
        <v>2103</v>
      </c>
      <c r="B345" s="21" t="s">
        <v>3</v>
      </c>
      <c r="C345" s="18">
        <v>4381883</v>
      </c>
      <c r="D345" s="11">
        <v>2225000</v>
      </c>
      <c r="E345" s="11">
        <v>2186367</v>
      </c>
      <c r="F345" s="5">
        <f>E345/D345*100</f>
        <v>98.263685393258427</v>
      </c>
      <c r="G345" s="11">
        <v>2562500</v>
      </c>
      <c r="H345" s="11">
        <v>2556477.94</v>
      </c>
      <c r="I345" s="5">
        <f>H345/G345*100</f>
        <v>99.764992780487802</v>
      </c>
      <c r="J345" s="11">
        <v>5000000</v>
      </c>
      <c r="K345" s="11">
        <v>5792454</v>
      </c>
      <c r="L345" s="5">
        <f>K345/M345*100</f>
        <v>99.116678154082877</v>
      </c>
      <c r="M345" s="11">
        <v>5844076</v>
      </c>
      <c r="N345" s="5">
        <v>11117556.689999999</v>
      </c>
      <c r="O345" s="5">
        <v>11116857.960000001</v>
      </c>
      <c r="P345" s="5">
        <v>1000000</v>
      </c>
      <c r="Q345" s="201">
        <v>5000000</v>
      </c>
      <c r="R345" s="5"/>
      <c r="S345" s="5">
        <v>1000000</v>
      </c>
      <c r="T345" s="5"/>
      <c r="U345" s="5">
        <v>3200000</v>
      </c>
      <c r="V345" s="5"/>
      <c r="W345" s="5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</row>
    <row r="346" spans="1:79" s="35" customFormat="1" ht="16.5" customHeight="1">
      <c r="A346" s="16">
        <v>2104</v>
      </c>
      <c r="B346" s="21" t="s">
        <v>33</v>
      </c>
      <c r="C346" s="16"/>
      <c r="D346" s="11"/>
      <c r="E346" s="11"/>
      <c r="F346" s="5"/>
      <c r="G346" s="11">
        <v>0</v>
      </c>
      <c r="H346" s="11">
        <v>0</v>
      </c>
      <c r="I346" s="5"/>
      <c r="J346" s="11"/>
      <c r="K346" s="11"/>
      <c r="L346" s="5"/>
      <c r="M346" s="11"/>
      <c r="N346" s="5"/>
      <c r="O346" s="5"/>
      <c r="P346" s="5"/>
      <c r="Q346" s="201">
        <v>10000000</v>
      </c>
      <c r="R346" s="5"/>
      <c r="S346" s="5">
        <v>5000000</v>
      </c>
      <c r="T346" s="5"/>
      <c r="U346" s="5">
        <v>10850000</v>
      </c>
      <c r="V346" s="5"/>
      <c r="W346" s="5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</row>
    <row r="347" spans="1:79" s="10" customFormat="1" ht="16.5" customHeight="1">
      <c r="A347" s="14">
        <v>2106</v>
      </c>
      <c r="B347" s="10" t="s">
        <v>2</v>
      </c>
      <c r="L347" s="5"/>
      <c r="N347" s="11">
        <v>650341.4</v>
      </c>
      <c r="O347" s="11">
        <v>620800</v>
      </c>
      <c r="P347" s="11"/>
      <c r="Q347" s="201">
        <v>2000000</v>
      </c>
      <c r="R347" s="5"/>
      <c r="S347" s="5">
        <v>1000000</v>
      </c>
      <c r="T347" s="5"/>
      <c r="U347" s="5">
        <v>1000000</v>
      </c>
      <c r="V347" s="5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</row>
    <row r="348" spans="1:79" s="2" customFormat="1" ht="16.5" customHeight="1">
      <c r="A348" s="13">
        <v>2401</v>
      </c>
      <c r="B348" s="12" t="s">
        <v>87</v>
      </c>
      <c r="C348" s="12"/>
      <c r="D348" s="12"/>
      <c r="E348" s="12"/>
      <c r="F348" s="12"/>
      <c r="G348" s="10"/>
      <c r="H348" s="12"/>
      <c r="I348" s="10"/>
      <c r="J348" s="10"/>
      <c r="K348" s="10"/>
      <c r="L348" s="5"/>
      <c r="M348" s="10"/>
      <c r="N348" s="11"/>
      <c r="O348" s="11"/>
      <c r="P348" s="11">
        <v>30000000</v>
      </c>
      <c r="Q348" s="201">
        <v>15000000</v>
      </c>
      <c r="R348" s="5"/>
      <c r="S348" s="5">
        <v>11000000</v>
      </c>
      <c r="T348" s="5">
        <v>1229570.01</v>
      </c>
      <c r="U348" s="5">
        <v>12950000</v>
      </c>
      <c r="V348" s="5"/>
      <c r="W348" s="10"/>
    </row>
    <row r="349" spans="1:79" s="77" customFormat="1" ht="16.5" customHeight="1">
      <c r="A349" s="88">
        <v>2507</v>
      </c>
      <c r="B349" s="12" t="s">
        <v>1</v>
      </c>
      <c r="C349" s="87"/>
      <c r="D349" s="85"/>
      <c r="E349" s="86"/>
      <c r="F349" s="86"/>
      <c r="G349" s="84"/>
      <c r="H349" s="85"/>
      <c r="I349" s="84"/>
      <c r="J349" s="83"/>
      <c r="K349" s="142"/>
      <c r="L349" s="5"/>
      <c r="M349" s="83"/>
      <c r="N349" s="5">
        <v>1000000</v>
      </c>
      <c r="O349" s="5"/>
      <c r="P349" s="5">
        <v>0</v>
      </c>
      <c r="Q349" s="201">
        <v>1000000</v>
      </c>
      <c r="R349" s="5"/>
      <c r="S349" s="5">
        <v>1000000</v>
      </c>
      <c r="T349" s="5"/>
      <c r="U349" s="5">
        <v>1000000</v>
      </c>
      <c r="V349" s="5"/>
      <c r="W349" s="82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</row>
    <row r="350" spans="1:79" s="19" customFormat="1" ht="16.5" customHeight="1" thickBot="1">
      <c r="A350" s="7" t="s">
        <v>0</v>
      </c>
      <c r="B350" s="7"/>
      <c r="C350" s="4">
        <f>SUM(C341:C345)</f>
        <v>5176922</v>
      </c>
      <c r="D350" s="4">
        <f>SUM(D341:D345)</f>
        <v>12310000</v>
      </c>
      <c r="E350" s="4">
        <f>SUM(E341:E345)</f>
        <v>11997128</v>
      </c>
      <c r="F350" s="6">
        <f>E350/D350*100</f>
        <v>97.458391551584072</v>
      </c>
      <c r="G350" s="4">
        <f>SUM(G341:G345)</f>
        <v>8099500</v>
      </c>
      <c r="H350" s="4">
        <f>SUM(H341:H345)</f>
        <v>8080461.5399999991</v>
      </c>
      <c r="I350" s="4">
        <f>H350/G350*100</f>
        <v>99.764942774245313</v>
      </c>
      <c r="J350" s="4">
        <f>SUM(J341:J345)</f>
        <v>6000000</v>
      </c>
      <c r="K350" s="4">
        <f>SUM(K341:K345)</f>
        <v>13229668</v>
      </c>
      <c r="L350" s="5">
        <f>K350/M350*100</f>
        <v>99.281597442718024</v>
      </c>
      <c r="M350" s="4">
        <f>SUM(M341:M345)</f>
        <v>13325398</v>
      </c>
      <c r="N350" s="4">
        <f t="shared" ref="N350:V350" si="13">SUM(N341:N349)</f>
        <v>40242453.159999996</v>
      </c>
      <c r="O350" s="4">
        <f t="shared" si="13"/>
        <v>34384754.879999995</v>
      </c>
      <c r="P350" s="4">
        <f t="shared" si="13"/>
        <v>31000000</v>
      </c>
      <c r="Q350" s="200">
        <f t="shared" si="13"/>
        <v>64000000</v>
      </c>
      <c r="R350" s="200">
        <f t="shared" si="13"/>
        <v>0</v>
      </c>
      <c r="S350" s="200">
        <f t="shared" si="13"/>
        <v>32000000</v>
      </c>
      <c r="T350" s="200">
        <f t="shared" si="13"/>
        <v>1229570.01</v>
      </c>
      <c r="U350" s="200">
        <f t="shared" si="13"/>
        <v>41700000</v>
      </c>
      <c r="V350" s="200">
        <f t="shared" si="13"/>
        <v>0</v>
      </c>
      <c r="W350" s="200">
        <f>SUM(W341:W345)</f>
        <v>0</v>
      </c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</row>
    <row r="351" spans="1:79" ht="16.5" customHeight="1" thickTop="1"/>
    <row r="352" spans="1:79" ht="16.5" customHeight="1">
      <c r="X352" s="15"/>
      <c r="Y352" s="15"/>
    </row>
    <row r="353" spans="1:79" ht="16.5" customHeight="1">
      <c r="X353" s="15"/>
      <c r="Y353" s="15"/>
    </row>
    <row r="354" spans="1:79" ht="16.5" customHeight="1">
      <c r="X354" s="15"/>
      <c r="Y354" s="15"/>
    </row>
    <row r="356" spans="1:79" s="39" customFormat="1" ht="16.5" customHeight="1">
      <c r="A356" s="53"/>
      <c r="B356" s="409" t="s">
        <v>20</v>
      </c>
      <c r="C356" s="409"/>
      <c r="D356" s="409"/>
      <c r="E356" s="47"/>
      <c r="F356" s="47"/>
      <c r="G356" s="47"/>
      <c r="H356" s="47"/>
      <c r="I356" s="47"/>
      <c r="J356" s="47"/>
      <c r="K356" s="50"/>
      <c r="L356" s="50"/>
      <c r="M356" s="47"/>
      <c r="N356" s="50"/>
      <c r="O356" s="50"/>
      <c r="P356" s="50"/>
      <c r="Q356" s="45"/>
      <c r="R356" s="50"/>
      <c r="S356" s="50"/>
      <c r="T356" s="50"/>
      <c r="U356" s="50"/>
      <c r="V356" s="50"/>
      <c r="W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</row>
    <row r="357" spans="1:79" s="39" customFormat="1" ht="16.5" customHeight="1">
      <c r="B357" s="38" t="s">
        <v>19</v>
      </c>
      <c r="C357" s="49"/>
      <c r="D357" s="52"/>
      <c r="E357" s="47"/>
      <c r="F357" s="47"/>
      <c r="G357" s="47"/>
      <c r="H357" s="47"/>
      <c r="I357" s="51"/>
      <c r="J357" s="51"/>
      <c r="K357" s="50"/>
      <c r="L357" s="50"/>
      <c r="M357" s="51"/>
      <c r="N357" s="50"/>
      <c r="O357" s="50"/>
      <c r="P357" s="50"/>
      <c r="Q357" s="45"/>
      <c r="R357" s="50"/>
      <c r="S357" s="50"/>
      <c r="T357" s="50"/>
      <c r="U357" s="50"/>
      <c r="V357" s="50"/>
      <c r="W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</row>
    <row r="358" spans="1:79" s="39" customFormat="1" ht="16.5" customHeight="1">
      <c r="A358" s="77"/>
      <c r="B358" s="77"/>
      <c r="C358" s="77"/>
      <c r="D358" s="77"/>
      <c r="E358" s="77"/>
      <c r="F358" s="77"/>
      <c r="G358" s="77"/>
      <c r="I358" s="75"/>
      <c r="J358" s="75"/>
      <c r="K358" s="75"/>
      <c r="L358" s="75"/>
      <c r="M358" s="75"/>
      <c r="N358" s="75"/>
      <c r="O358" s="75"/>
      <c r="P358" s="75"/>
      <c r="Q358" s="76"/>
      <c r="R358" s="75"/>
      <c r="S358" s="75"/>
      <c r="T358" s="75"/>
      <c r="U358" s="75"/>
      <c r="V358" s="75"/>
      <c r="W358" s="74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</row>
    <row r="359" spans="1:79" s="39" customFormat="1" ht="16.5" customHeight="1">
      <c r="A359" s="77"/>
      <c r="B359" s="77"/>
      <c r="C359" s="77"/>
      <c r="D359" s="77"/>
      <c r="E359" s="77"/>
      <c r="F359" s="77"/>
      <c r="G359" s="77"/>
      <c r="I359" s="75"/>
      <c r="J359" s="75"/>
      <c r="K359" s="75"/>
      <c r="L359" s="75"/>
      <c r="M359" s="75"/>
      <c r="N359" s="75"/>
      <c r="O359" s="75"/>
      <c r="P359" s="75"/>
      <c r="Q359" s="76"/>
      <c r="R359" s="75"/>
      <c r="S359" s="75"/>
      <c r="T359" s="75"/>
      <c r="U359" s="75"/>
      <c r="V359" s="75"/>
      <c r="W359" s="74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</row>
    <row r="360" spans="1:79" s="39" customFormat="1" ht="16.5" customHeight="1">
      <c r="A360" s="77"/>
      <c r="B360" s="77"/>
      <c r="C360" s="77"/>
      <c r="D360" s="77"/>
      <c r="E360" s="77"/>
      <c r="F360" s="77"/>
      <c r="G360" s="77"/>
      <c r="I360" s="75"/>
      <c r="J360" s="75"/>
      <c r="K360" s="75"/>
      <c r="L360" s="75"/>
      <c r="M360" s="75"/>
      <c r="N360" s="75"/>
      <c r="O360" s="75"/>
      <c r="P360" s="75"/>
      <c r="Q360" s="76"/>
      <c r="R360" s="75"/>
      <c r="S360" s="75"/>
      <c r="T360" s="75"/>
      <c r="U360" s="75"/>
      <c r="V360" s="75"/>
      <c r="W360" s="74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</row>
    <row r="361" spans="1:79" s="39" customFormat="1" ht="16.5" customHeight="1">
      <c r="A361" s="77"/>
      <c r="B361" s="77"/>
      <c r="C361" s="77"/>
      <c r="D361" s="77"/>
      <c r="E361" s="77"/>
      <c r="F361" s="77"/>
      <c r="G361" s="77"/>
      <c r="I361" s="75"/>
      <c r="J361" s="75"/>
      <c r="K361" s="75"/>
      <c r="L361" s="75"/>
      <c r="M361" s="75"/>
      <c r="N361" s="75"/>
      <c r="O361" s="75"/>
      <c r="P361" s="75"/>
      <c r="Q361" s="76"/>
      <c r="R361" s="75"/>
      <c r="S361" s="75"/>
      <c r="T361" s="75"/>
      <c r="U361" s="75"/>
      <c r="V361" s="75"/>
      <c r="W361" s="74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</row>
    <row r="362" spans="1:79" ht="16.5" customHeight="1">
      <c r="A362" s="92" t="s">
        <v>91</v>
      </c>
      <c r="B362" s="92"/>
      <c r="C362" s="92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124"/>
      <c r="R362" s="30"/>
      <c r="S362" s="30"/>
      <c r="T362" s="30"/>
      <c r="U362" s="30"/>
      <c r="V362" s="30"/>
      <c r="W362" s="30"/>
    </row>
    <row r="363" spans="1:79" s="39" customFormat="1" ht="16.5" customHeight="1">
      <c r="A363" s="90" t="s">
        <v>89</v>
      </c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125"/>
      <c r="R363" s="91"/>
      <c r="S363" s="91"/>
      <c r="T363" s="91"/>
      <c r="U363" s="91"/>
      <c r="V363" s="91"/>
      <c r="W363" s="91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</row>
    <row r="364" spans="1:79" ht="16.5" customHeight="1">
      <c r="A364" s="90" t="s">
        <v>90</v>
      </c>
      <c r="B364" s="89"/>
      <c r="C364" s="89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124"/>
      <c r="R364" s="30"/>
      <c r="S364" s="30"/>
      <c r="T364" s="30"/>
      <c r="U364" s="30"/>
      <c r="V364" s="30"/>
      <c r="W364" s="30"/>
    </row>
    <row r="365" spans="1:79" ht="16.5" customHeight="1">
      <c r="A365" s="410" t="s">
        <v>15</v>
      </c>
      <c r="B365" s="411"/>
      <c r="C365" s="34">
        <v>2014</v>
      </c>
      <c r="D365" s="414">
        <v>2015</v>
      </c>
      <c r="E365" s="415"/>
      <c r="F365" s="416"/>
      <c r="G365" s="414">
        <v>2016</v>
      </c>
      <c r="H365" s="415"/>
      <c r="I365" s="416"/>
      <c r="J365" s="28">
        <v>2017</v>
      </c>
      <c r="K365" s="417">
        <v>2017</v>
      </c>
      <c r="L365" s="418"/>
      <c r="M365" s="419"/>
      <c r="N365" s="417">
        <v>2018</v>
      </c>
      <c r="O365" s="419"/>
      <c r="P365" s="33">
        <v>2019</v>
      </c>
      <c r="Q365" s="434">
        <v>2020</v>
      </c>
      <c r="R365" s="434"/>
      <c r="S365" s="434">
        <v>2021</v>
      </c>
      <c r="T365" s="434"/>
      <c r="U365" s="32">
        <v>2022</v>
      </c>
      <c r="V365" s="425" t="s">
        <v>14</v>
      </c>
      <c r="W365" s="425" t="s">
        <v>13</v>
      </c>
    </row>
    <row r="366" spans="1:79" ht="45.75" customHeight="1">
      <c r="A366" s="412"/>
      <c r="B366" s="413"/>
      <c r="C366" s="29" t="s">
        <v>9</v>
      </c>
      <c r="D366" s="28" t="s">
        <v>8</v>
      </c>
      <c r="E366" s="28" t="s">
        <v>9</v>
      </c>
      <c r="F366" s="26" t="s">
        <v>12</v>
      </c>
      <c r="G366" s="26" t="s">
        <v>11</v>
      </c>
      <c r="H366" s="28" t="s">
        <v>9</v>
      </c>
      <c r="I366" s="26" t="s">
        <v>12</v>
      </c>
      <c r="J366" s="28" t="s">
        <v>8</v>
      </c>
      <c r="K366" s="28" t="s">
        <v>10</v>
      </c>
      <c r="L366" s="26" t="s">
        <v>12</v>
      </c>
      <c r="M366" s="26" t="s">
        <v>11</v>
      </c>
      <c r="N366" s="26" t="s">
        <v>11</v>
      </c>
      <c r="O366" s="28" t="s">
        <v>10</v>
      </c>
      <c r="P366" s="28" t="s">
        <v>8</v>
      </c>
      <c r="Q366" s="27" t="s">
        <v>8</v>
      </c>
      <c r="R366" s="26" t="s">
        <v>9</v>
      </c>
      <c r="S366" s="27" t="s">
        <v>8</v>
      </c>
      <c r="T366" s="26" t="s">
        <v>7</v>
      </c>
      <c r="U366" s="25" t="s">
        <v>6</v>
      </c>
      <c r="V366" s="426"/>
      <c r="W366" s="426"/>
    </row>
    <row r="367" spans="1:79" ht="16.5" customHeight="1">
      <c r="A367" s="138">
        <v>2003</v>
      </c>
      <c r="B367" s="123" t="s">
        <v>25</v>
      </c>
      <c r="C367" s="138"/>
      <c r="D367" s="120">
        <v>500000</v>
      </c>
      <c r="E367" s="120"/>
      <c r="F367" s="120"/>
      <c r="G367" s="120">
        <v>1000000</v>
      </c>
      <c r="H367" s="120">
        <v>981500</v>
      </c>
      <c r="I367" s="120">
        <f>H367/G367*100</f>
        <v>98.15</v>
      </c>
      <c r="J367" s="120">
        <v>800000</v>
      </c>
      <c r="K367" s="120"/>
      <c r="L367" s="120"/>
      <c r="M367" s="120">
        <v>800000</v>
      </c>
      <c r="N367" s="120">
        <v>800000</v>
      </c>
      <c r="O367" s="120">
        <v>0</v>
      </c>
      <c r="P367" s="120">
        <v>200000</v>
      </c>
      <c r="Q367" s="120"/>
      <c r="R367" s="120"/>
      <c r="S367" s="120">
        <v>500000</v>
      </c>
      <c r="T367" s="120"/>
      <c r="U367" s="120">
        <v>500000</v>
      </c>
      <c r="V367" s="120"/>
      <c r="W367" s="120"/>
    </row>
    <row r="368" spans="1:79" ht="16.5" customHeight="1">
      <c r="A368" s="138">
        <v>2102</v>
      </c>
      <c r="B368" s="123" t="s">
        <v>4</v>
      </c>
      <c r="C368" s="136"/>
      <c r="D368" s="199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>
        <v>1000000</v>
      </c>
      <c r="T368" s="199"/>
      <c r="U368" s="199">
        <v>1000000</v>
      </c>
      <c r="V368" s="199"/>
      <c r="W368" s="199"/>
    </row>
    <row r="369" spans="1:79" ht="16.5" customHeight="1" thickBot="1">
      <c r="A369" s="198" t="s">
        <v>0</v>
      </c>
      <c r="B369" s="198"/>
      <c r="C369" s="114">
        <f>SUM(C367:C367)</f>
        <v>0</v>
      </c>
      <c r="D369" s="114">
        <f>SUM(D367:D367)</f>
        <v>500000</v>
      </c>
      <c r="E369" s="114">
        <f>SUM(E367:E367)</f>
        <v>0</v>
      </c>
      <c r="F369" s="114"/>
      <c r="G369" s="114">
        <f>SUM(G367:G367)</f>
        <v>1000000</v>
      </c>
      <c r="H369" s="114">
        <f>SUM(H367:H367)</f>
        <v>981500</v>
      </c>
      <c r="I369" s="197">
        <f>H369/G369*100</f>
        <v>98.15</v>
      </c>
      <c r="J369" s="114">
        <f>SUM(J367:J367)</f>
        <v>800000</v>
      </c>
      <c r="K369" s="114"/>
      <c r="L369" s="114"/>
      <c r="M369" s="114">
        <f>SUM(M367:M367)</f>
        <v>800000</v>
      </c>
      <c r="N369" s="114">
        <f>SUM(N367:N367)</f>
        <v>800000</v>
      </c>
      <c r="O369" s="114"/>
      <c r="P369" s="114">
        <f>SUM(P367:P367)</f>
        <v>200000</v>
      </c>
      <c r="Q369" s="114">
        <f>SUM(Q367:Q367)</f>
        <v>0</v>
      </c>
      <c r="R369" s="114"/>
      <c r="S369" s="114">
        <f>SUM(S367:S368)</f>
        <v>1500000</v>
      </c>
      <c r="T369" s="114">
        <f>SUM(T367:T368)</f>
        <v>0</v>
      </c>
      <c r="U369" s="114">
        <f>SUM(U367:U368)</f>
        <v>1500000</v>
      </c>
      <c r="V369" s="114">
        <f>SUM(V367:V368)</f>
        <v>0</v>
      </c>
      <c r="W369" s="114"/>
    </row>
    <row r="370" spans="1:79" ht="16.5" customHeight="1" thickTop="1">
      <c r="A370" s="196"/>
      <c r="B370" s="196"/>
      <c r="C370" s="196"/>
      <c r="D370" s="194"/>
      <c r="E370" s="194"/>
      <c r="F370" s="194"/>
      <c r="G370" s="194"/>
      <c r="H370" s="194"/>
      <c r="I370" s="195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</row>
    <row r="371" spans="1:79" s="39" customFormat="1" ht="16.5" customHeight="1">
      <c r="A371" s="90" t="s">
        <v>89</v>
      </c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125"/>
      <c r="R371" s="91"/>
      <c r="S371" s="91"/>
      <c r="T371" s="91"/>
      <c r="U371" s="91"/>
      <c r="V371" s="91"/>
      <c r="W371" s="91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</row>
    <row r="372" spans="1:79" ht="16.5" customHeight="1">
      <c r="A372" s="38" t="s">
        <v>88</v>
      </c>
      <c r="B372" s="19"/>
      <c r="C372" s="19"/>
    </row>
    <row r="373" spans="1:79" ht="16.5" customHeight="1">
      <c r="A373" s="430" t="s">
        <v>15</v>
      </c>
      <c r="B373" s="431"/>
      <c r="C373" s="72">
        <v>2014</v>
      </c>
      <c r="D373" s="427">
        <v>2015</v>
      </c>
      <c r="E373" s="428"/>
      <c r="F373" s="429"/>
      <c r="G373" s="427">
        <v>2016</v>
      </c>
      <c r="H373" s="428"/>
      <c r="I373" s="429"/>
      <c r="J373" s="68">
        <v>2017</v>
      </c>
      <c r="K373" s="420">
        <v>2017</v>
      </c>
      <c r="L373" s="421"/>
      <c r="M373" s="422"/>
      <c r="N373" s="420">
        <v>2018</v>
      </c>
      <c r="O373" s="422"/>
      <c r="P373" s="71">
        <v>2019</v>
      </c>
      <c r="Q373" s="435">
        <v>2020</v>
      </c>
      <c r="R373" s="435"/>
      <c r="S373" s="435">
        <v>2021</v>
      </c>
      <c r="T373" s="435"/>
      <c r="U373" s="70">
        <v>2022</v>
      </c>
      <c r="V373" s="423" t="s">
        <v>14</v>
      </c>
      <c r="W373" s="423" t="s">
        <v>13</v>
      </c>
    </row>
    <row r="374" spans="1:79" ht="45.75" customHeight="1">
      <c r="A374" s="432"/>
      <c r="B374" s="433"/>
      <c r="C374" s="69" t="s">
        <v>9</v>
      </c>
      <c r="D374" s="68" t="s">
        <v>8</v>
      </c>
      <c r="E374" s="68" t="s">
        <v>9</v>
      </c>
      <c r="F374" s="66" t="s">
        <v>12</v>
      </c>
      <c r="G374" s="66" t="s">
        <v>11</v>
      </c>
      <c r="H374" s="68" t="s">
        <v>9</v>
      </c>
      <c r="I374" s="66" t="s">
        <v>12</v>
      </c>
      <c r="J374" s="68" t="s">
        <v>8</v>
      </c>
      <c r="K374" s="68" t="s">
        <v>10</v>
      </c>
      <c r="L374" s="66" t="s">
        <v>12</v>
      </c>
      <c r="M374" s="66" t="s">
        <v>11</v>
      </c>
      <c r="N374" s="66" t="s">
        <v>11</v>
      </c>
      <c r="O374" s="68" t="s">
        <v>10</v>
      </c>
      <c r="P374" s="68" t="s">
        <v>8</v>
      </c>
      <c r="Q374" s="67" t="s">
        <v>8</v>
      </c>
      <c r="R374" s="66" t="s">
        <v>9</v>
      </c>
      <c r="S374" s="67" t="s">
        <v>8</v>
      </c>
      <c r="T374" s="66" t="s">
        <v>7</v>
      </c>
      <c r="U374" s="65" t="s">
        <v>6</v>
      </c>
      <c r="V374" s="424"/>
      <c r="W374" s="424"/>
    </row>
    <row r="375" spans="1:79" ht="16.5" customHeight="1">
      <c r="A375" s="24">
        <v>2003</v>
      </c>
      <c r="B375" s="21" t="s">
        <v>25</v>
      </c>
      <c r="C375" s="98">
        <v>97899</v>
      </c>
      <c r="D375" s="80">
        <v>500000</v>
      </c>
      <c r="E375" s="80"/>
      <c r="F375" s="80">
        <f>E375/D375*100</f>
        <v>0</v>
      </c>
      <c r="G375" s="80">
        <v>500000</v>
      </c>
      <c r="H375" s="80">
        <v>0</v>
      </c>
      <c r="I375" s="80">
        <f>H375/G375*100</f>
        <v>0</v>
      </c>
      <c r="J375" s="80">
        <v>200000</v>
      </c>
      <c r="K375" s="80"/>
      <c r="L375" s="80"/>
      <c r="M375" s="80">
        <v>200000</v>
      </c>
      <c r="N375" s="80">
        <v>50000</v>
      </c>
      <c r="O375" s="80">
        <v>0</v>
      </c>
      <c r="P375" s="80">
        <v>1000</v>
      </c>
      <c r="Q375" s="80">
        <v>83500</v>
      </c>
      <c r="R375" s="80">
        <v>82500</v>
      </c>
      <c r="S375" s="80">
        <v>1000000</v>
      </c>
      <c r="T375" s="80"/>
      <c r="U375" s="80">
        <v>1500000</v>
      </c>
      <c r="V375" s="80"/>
      <c r="W375" s="80"/>
    </row>
    <row r="376" spans="1:79" ht="16.5" customHeight="1">
      <c r="A376" s="24">
        <v>2101</v>
      </c>
      <c r="B376" s="21" t="s">
        <v>25</v>
      </c>
      <c r="C376" s="98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192">
        <v>300000</v>
      </c>
      <c r="Q376" s="80">
        <v>0</v>
      </c>
      <c r="R376" s="80"/>
      <c r="S376" s="80">
        <v>500000</v>
      </c>
      <c r="T376" s="80"/>
      <c r="U376" s="80"/>
      <c r="V376" s="80"/>
      <c r="W376" s="80"/>
    </row>
    <row r="377" spans="1:79" ht="16.5" customHeight="1">
      <c r="A377" s="24">
        <v>2102</v>
      </c>
      <c r="B377" s="21" t="s">
        <v>4</v>
      </c>
      <c r="C377" s="98">
        <v>1577905</v>
      </c>
      <c r="D377" s="80">
        <v>5000000</v>
      </c>
      <c r="E377" s="80">
        <v>4829455</v>
      </c>
      <c r="F377" s="80">
        <f>E377/D377*100</f>
        <v>96.589100000000002</v>
      </c>
      <c r="G377" s="80">
        <v>5614000</v>
      </c>
      <c r="H377" s="80">
        <v>5150382.25</v>
      </c>
      <c r="I377" s="80">
        <f>H377/G377*100</f>
        <v>91.741757214107594</v>
      </c>
      <c r="J377" s="80">
        <v>300000</v>
      </c>
      <c r="K377" s="80">
        <v>609135</v>
      </c>
      <c r="L377" s="80">
        <f>K377/M377*100</f>
        <v>99.286890189238974</v>
      </c>
      <c r="M377" s="80">
        <v>613510</v>
      </c>
      <c r="N377" s="80">
        <v>2400000</v>
      </c>
      <c r="O377" s="80">
        <v>2320102.5</v>
      </c>
      <c r="P377" s="192">
        <v>500000</v>
      </c>
      <c r="Q377" s="80">
        <v>3920090</v>
      </c>
      <c r="R377" s="80">
        <v>3920083</v>
      </c>
      <c r="S377" s="80">
        <v>500000</v>
      </c>
      <c r="T377" s="80">
        <v>17200</v>
      </c>
      <c r="U377" s="80">
        <v>1000000</v>
      </c>
      <c r="V377" s="80"/>
      <c r="W377" s="80"/>
    </row>
    <row r="378" spans="1:79" ht="16.5" customHeight="1">
      <c r="A378" s="24">
        <v>2103</v>
      </c>
      <c r="B378" s="21" t="s">
        <v>3</v>
      </c>
      <c r="C378" s="24"/>
      <c r="D378" s="80">
        <v>684350</v>
      </c>
      <c r="E378" s="80">
        <v>684348</v>
      </c>
      <c r="F378" s="80">
        <f>E378/D378*100</f>
        <v>99.999707751881346</v>
      </c>
      <c r="G378" s="80"/>
      <c r="H378" s="80"/>
      <c r="I378" s="80"/>
      <c r="J378" s="80"/>
      <c r="K378" s="80"/>
      <c r="L378" s="80"/>
      <c r="M378" s="80"/>
      <c r="N378" s="80"/>
      <c r="O378" s="80"/>
      <c r="Q378" s="80">
        <v>989016</v>
      </c>
      <c r="R378" s="80">
        <v>989</v>
      </c>
      <c r="S378" s="10">
        <v>1000</v>
      </c>
      <c r="T378" s="10"/>
      <c r="U378" s="10">
        <v>1000</v>
      </c>
      <c r="V378" s="10"/>
      <c r="W378" s="80"/>
    </row>
    <row r="379" spans="1:79" ht="16.5" customHeight="1">
      <c r="A379" s="24">
        <v>2104</v>
      </c>
      <c r="B379" s="21" t="s">
        <v>33</v>
      </c>
      <c r="C379" s="16"/>
      <c r="D379" s="57"/>
      <c r="E379" s="57"/>
      <c r="F379" s="80"/>
      <c r="G379" s="57"/>
      <c r="H379" s="57"/>
      <c r="I379" s="80"/>
      <c r="J379" s="57"/>
      <c r="K379" s="57"/>
      <c r="L379" s="80"/>
      <c r="M379" s="57"/>
      <c r="N379" s="57">
        <v>31650000</v>
      </c>
      <c r="O379" s="57">
        <v>8735097.7899999991</v>
      </c>
      <c r="P379" s="193">
        <v>24000000</v>
      </c>
      <c r="Q379" s="80"/>
      <c r="R379" s="80"/>
      <c r="S379" s="80"/>
      <c r="T379" s="80"/>
      <c r="U379" s="80">
        <v>4000000</v>
      </c>
      <c r="V379" s="80"/>
      <c r="W379" s="80"/>
    </row>
    <row r="380" spans="1:79" s="10" customFormat="1" ht="16.5" customHeight="1">
      <c r="A380" s="14">
        <v>2106</v>
      </c>
      <c r="B380" s="10" t="s">
        <v>2</v>
      </c>
      <c r="L380" s="80"/>
      <c r="P380" s="192"/>
      <c r="Q380" s="80">
        <v>90000</v>
      </c>
      <c r="R380" s="10">
        <v>80000</v>
      </c>
      <c r="S380" s="80">
        <v>1000000</v>
      </c>
      <c r="T380" s="80"/>
      <c r="U380" s="80">
        <v>1000000</v>
      </c>
      <c r="V380" s="80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</row>
    <row r="381" spans="1:79" s="77" customFormat="1" ht="16.5" customHeight="1">
      <c r="A381" s="13">
        <v>2401</v>
      </c>
      <c r="B381" s="12" t="s">
        <v>87</v>
      </c>
      <c r="C381" s="87"/>
      <c r="D381" s="85"/>
      <c r="E381" s="86"/>
      <c r="F381" s="86"/>
      <c r="G381" s="84"/>
      <c r="H381" s="85"/>
      <c r="I381" s="84"/>
      <c r="J381" s="83"/>
      <c r="K381" s="142"/>
      <c r="L381" s="80"/>
      <c r="M381" s="83"/>
      <c r="N381" s="143"/>
      <c r="O381" s="143"/>
      <c r="P381" s="192">
        <v>800000</v>
      </c>
      <c r="Q381" s="80">
        <v>800000</v>
      </c>
      <c r="R381" s="143"/>
      <c r="S381" s="80">
        <v>500000</v>
      </c>
      <c r="T381" s="80"/>
      <c r="U381" s="80">
        <v>600000</v>
      </c>
      <c r="V381" s="80"/>
      <c r="W381" s="82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</row>
    <row r="382" spans="1:79" s="77" customFormat="1" ht="16.5" customHeight="1">
      <c r="A382" s="88">
        <v>2507</v>
      </c>
      <c r="B382" s="12" t="s">
        <v>1</v>
      </c>
      <c r="C382" s="87"/>
      <c r="D382" s="85"/>
      <c r="E382" s="86"/>
      <c r="F382" s="86"/>
      <c r="G382" s="84"/>
      <c r="H382" s="85"/>
      <c r="I382" s="84"/>
      <c r="J382" s="83"/>
      <c r="K382" s="142"/>
      <c r="L382" s="80"/>
      <c r="M382" s="83"/>
      <c r="N382" s="57">
        <v>1000000</v>
      </c>
      <c r="O382" s="57">
        <v>942600</v>
      </c>
      <c r="P382" s="57"/>
      <c r="Q382" s="57">
        <v>80000</v>
      </c>
      <c r="R382" s="57">
        <v>79800</v>
      </c>
      <c r="S382" s="57">
        <v>500000</v>
      </c>
      <c r="T382" s="57"/>
      <c r="U382" s="57">
        <v>1000000</v>
      </c>
      <c r="V382" s="57"/>
      <c r="W382" s="82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</row>
    <row r="383" spans="1:79" ht="16.5" customHeight="1" thickBot="1">
      <c r="A383" s="191" t="s">
        <v>0</v>
      </c>
      <c r="B383" s="191"/>
      <c r="C383" s="4">
        <f>SUM(C375:C379)</f>
        <v>1675804</v>
      </c>
      <c r="D383" s="4">
        <f>SUM(D375:D379)</f>
        <v>6184350</v>
      </c>
      <c r="E383" s="4">
        <f>SUM(E375:E379)</f>
        <v>5513803</v>
      </c>
      <c r="F383" s="97">
        <f>E383/D383*100</f>
        <v>89.15735687663215</v>
      </c>
      <c r="G383" s="4">
        <f>SUM(G375:G379)</f>
        <v>6114000</v>
      </c>
      <c r="H383" s="4">
        <f>SUM(H375:H379)</f>
        <v>5150382.25</v>
      </c>
      <c r="I383" s="97">
        <f>H383/G383*100</f>
        <v>84.239160124304874</v>
      </c>
      <c r="J383" s="4">
        <f>SUM(J375:J379)</f>
        <v>500000</v>
      </c>
      <c r="K383" s="4">
        <f>SUM(K375:K379)</f>
        <v>609135</v>
      </c>
      <c r="L383" s="80">
        <f>K383/M383*100</f>
        <v>74.877383191355975</v>
      </c>
      <c r="M383" s="4">
        <f>SUM(M375:M379)</f>
        <v>813510</v>
      </c>
      <c r="N383" s="4">
        <f t="shared" ref="N383:V383" si="14">SUM(N375:N382)</f>
        <v>35100000</v>
      </c>
      <c r="O383" s="4">
        <f t="shared" si="14"/>
        <v>11997800.289999999</v>
      </c>
      <c r="P383" s="4">
        <f t="shared" si="14"/>
        <v>25601000</v>
      </c>
      <c r="Q383" s="4">
        <f t="shared" si="14"/>
        <v>5962606</v>
      </c>
      <c r="R383" s="4">
        <f t="shared" si="14"/>
        <v>4163372</v>
      </c>
      <c r="S383" s="4">
        <f t="shared" si="14"/>
        <v>4001000</v>
      </c>
      <c r="T383" s="4">
        <f t="shared" si="14"/>
        <v>17200</v>
      </c>
      <c r="U383" s="4">
        <f t="shared" si="14"/>
        <v>9101000</v>
      </c>
      <c r="V383" s="4">
        <f t="shared" si="14"/>
        <v>0</v>
      </c>
      <c r="W383" s="4"/>
    </row>
    <row r="384" spans="1:79" ht="16.5" customHeight="1" thickTop="1">
      <c r="X384" s="15"/>
      <c r="Y384" s="15"/>
    </row>
    <row r="385" spans="1:79" s="39" customFormat="1" ht="16.5" customHeight="1">
      <c r="A385" s="53"/>
      <c r="B385" s="409" t="s">
        <v>20</v>
      </c>
      <c r="C385" s="409"/>
      <c r="D385" s="409"/>
      <c r="E385" s="47"/>
      <c r="F385" s="47"/>
      <c r="G385" s="47"/>
      <c r="H385" s="47"/>
      <c r="I385" s="47"/>
      <c r="J385" s="47"/>
      <c r="K385" s="50"/>
      <c r="L385" s="50"/>
      <c r="M385" s="47"/>
      <c r="N385" s="50"/>
      <c r="O385" s="50"/>
      <c r="P385" s="50"/>
      <c r="Q385" s="45"/>
      <c r="R385" s="50"/>
      <c r="S385" s="50"/>
      <c r="T385" s="50"/>
      <c r="U385" s="50"/>
      <c r="V385" s="50"/>
      <c r="W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</row>
    <row r="386" spans="1:79" s="39" customFormat="1" ht="16.5" customHeight="1">
      <c r="B386" s="38" t="s">
        <v>19</v>
      </c>
      <c r="C386" s="49"/>
      <c r="D386" s="52"/>
      <c r="E386" s="47"/>
      <c r="F386" s="47"/>
      <c r="G386" s="47"/>
      <c r="H386" s="47"/>
      <c r="I386" s="51"/>
      <c r="J386" s="51"/>
      <c r="K386" s="50"/>
      <c r="L386" s="50"/>
      <c r="M386" s="51"/>
      <c r="N386" s="50"/>
      <c r="O386" s="50"/>
      <c r="P386" s="50"/>
      <c r="Q386" s="45"/>
      <c r="R386" s="50"/>
      <c r="S386" s="50"/>
      <c r="T386" s="50"/>
      <c r="U386" s="50"/>
      <c r="V386" s="50"/>
      <c r="W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</row>
    <row r="387" spans="1:79" s="43" customFormat="1" ht="16.5" customHeight="1">
      <c r="A387" s="43" t="s">
        <v>18</v>
      </c>
      <c r="B387" s="106"/>
      <c r="C387" s="52"/>
      <c r="E387" s="181"/>
      <c r="F387" s="181"/>
      <c r="G387" s="181"/>
      <c r="H387" s="181"/>
      <c r="I387" s="180"/>
      <c r="J387" s="180"/>
      <c r="K387" s="178"/>
      <c r="L387" s="178"/>
      <c r="M387" s="180"/>
      <c r="N387" s="178"/>
      <c r="O387" s="178"/>
      <c r="P387" s="178"/>
      <c r="Q387" s="179"/>
      <c r="R387" s="178"/>
      <c r="S387" s="178"/>
      <c r="T387" s="178"/>
      <c r="U387" s="178"/>
      <c r="V387" s="178"/>
      <c r="W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7"/>
      <c r="AT387" s="177"/>
      <c r="AU387" s="177"/>
      <c r="AV387" s="177"/>
      <c r="AW387" s="177"/>
      <c r="AX387" s="177"/>
      <c r="AY387" s="177"/>
      <c r="AZ387" s="177"/>
      <c r="BA387" s="177"/>
      <c r="BB387" s="177"/>
      <c r="BC387" s="177"/>
      <c r="BD387" s="177"/>
      <c r="BE387" s="177"/>
      <c r="BF387" s="177"/>
      <c r="BG387" s="177"/>
      <c r="BH387" s="177"/>
      <c r="BI387" s="177"/>
      <c r="BJ387" s="177"/>
      <c r="BK387" s="177"/>
      <c r="BL387" s="177"/>
      <c r="BM387" s="177"/>
      <c r="BN387" s="177"/>
      <c r="BO387" s="177"/>
      <c r="BP387" s="177"/>
      <c r="BQ387" s="177"/>
      <c r="BR387" s="177"/>
      <c r="BS387" s="177"/>
      <c r="BT387" s="177"/>
      <c r="BU387" s="177"/>
      <c r="BV387" s="177"/>
      <c r="BW387" s="177"/>
      <c r="BX387" s="177"/>
      <c r="BY387" s="177"/>
      <c r="BZ387" s="177"/>
      <c r="CA387" s="177"/>
    </row>
    <row r="388" spans="1:79" s="39" customFormat="1" ht="16.5" customHeight="1">
      <c r="A388" s="77"/>
      <c r="B388" s="77"/>
      <c r="C388" s="77"/>
      <c r="D388" s="77"/>
      <c r="E388" s="77"/>
      <c r="F388" s="77"/>
      <c r="G388" s="77"/>
      <c r="I388" s="75"/>
      <c r="J388" s="75"/>
      <c r="K388" s="75"/>
      <c r="L388" s="75"/>
      <c r="M388" s="75"/>
      <c r="N388" s="75"/>
      <c r="O388" s="75"/>
      <c r="P388" s="75"/>
      <c r="Q388" s="76"/>
      <c r="R388" s="75"/>
      <c r="S388" s="75"/>
      <c r="T388" s="75"/>
      <c r="U388" s="75"/>
      <c r="V388" s="75"/>
      <c r="W388" s="74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</row>
    <row r="389" spans="1:79" ht="16.5" customHeight="1">
      <c r="A389" s="73" t="s">
        <v>86</v>
      </c>
      <c r="B389" s="73"/>
      <c r="C389" s="73"/>
    </row>
    <row r="390" spans="1:79" s="39" customFormat="1" ht="16.5" customHeight="1">
      <c r="A390" s="38" t="s">
        <v>84</v>
      </c>
      <c r="Q390" s="41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</row>
    <row r="391" spans="1:79" ht="16.5" customHeight="1">
      <c r="A391" s="38" t="s">
        <v>85</v>
      </c>
      <c r="B391" s="37"/>
      <c r="C391" s="37"/>
    </row>
    <row r="392" spans="1:79" ht="16.5" customHeight="1">
      <c r="A392" s="430" t="s">
        <v>15</v>
      </c>
      <c r="B392" s="431"/>
      <c r="C392" s="72">
        <v>2014</v>
      </c>
      <c r="D392" s="427">
        <v>2015</v>
      </c>
      <c r="E392" s="428"/>
      <c r="F392" s="429"/>
      <c r="G392" s="427">
        <v>2016</v>
      </c>
      <c r="H392" s="428"/>
      <c r="I392" s="429"/>
      <c r="J392" s="68">
        <v>2017</v>
      </c>
      <c r="K392" s="420">
        <v>2017</v>
      </c>
      <c r="L392" s="421"/>
      <c r="M392" s="422"/>
      <c r="N392" s="420">
        <v>2018</v>
      </c>
      <c r="O392" s="422"/>
      <c r="P392" s="71">
        <v>2019</v>
      </c>
      <c r="Q392" s="435">
        <v>2020</v>
      </c>
      <c r="R392" s="435"/>
      <c r="S392" s="435">
        <v>2021</v>
      </c>
      <c r="T392" s="435"/>
      <c r="U392" s="70">
        <v>2022</v>
      </c>
      <c r="V392" s="423" t="s">
        <v>14</v>
      </c>
      <c r="W392" s="423" t="s">
        <v>13</v>
      </c>
    </row>
    <row r="393" spans="1:79" ht="45.75" customHeight="1">
      <c r="A393" s="432"/>
      <c r="B393" s="433"/>
      <c r="C393" s="69" t="s">
        <v>9</v>
      </c>
      <c r="D393" s="68" t="s">
        <v>8</v>
      </c>
      <c r="E393" s="68" t="s">
        <v>9</v>
      </c>
      <c r="F393" s="66" t="s">
        <v>12</v>
      </c>
      <c r="G393" s="66" t="s">
        <v>11</v>
      </c>
      <c r="H393" s="68" t="s">
        <v>9</v>
      </c>
      <c r="I393" s="66" t="s">
        <v>12</v>
      </c>
      <c r="J393" s="68" t="s">
        <v>8</v>
      </c>
      <c r="K393" s="68" t="s">
        <v>10</v>
      </c>
      <c r="L393" s="66" t="s">
        <v>12</v>
      </c>
      <c r="M393" s="66" t="s">
        <v>11</v>
      </c>
      <c r="N393" s="66" t="s">
        <v>11</v>
      </c>
      <c r="O393" s="68" t="s">
        <v>10</v>
      </c>
      <c r="P393" s="68" t="s">
        <v>8</v>
      </c>
      <c r="Q393" s="67" t="s">
        <v>8</v>
      </c>
      <c r="R393" s="66" t="s">
        <v>9</v>
      </c>
      <c r="S393" s="67" t="s">
        <v>8</v>
      </c>
      <c r="T393" s="66" t="s">
        <v>7</v>
      </c>
      <c r="U393" s="65" t="s">
        <v>6</v>
      </c>
      <c r="V393" s="424"/>
      <c r="W393" s="424"/>
    </row>
    <row r="394" spans="1:79" s="35" customFormat="1" ht="16.5" customHeight="1">
      <c r="A394" s="24">
        <v>2001</v>
      </c>
      <c r="B394" s="21" t="s">
        <v>5</v>
      </c>
      <c r="C394" s="24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>
        <v>123250000</v>
      </c>
      <c r="V394" s="5"/>
      <c r="W394" s="5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</row>
    <row r="395" spans="1:79" s="35" customFormat="1" ht="16.5" customHeight="1">
      <c r="A395" s="24">
        <v>2003</v>
      </c>
      <c r="B395" s="21" t="s">
        <v>25</v>
      </c>
      <c r="C395" s="24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>
        <v>900000</v>
      </c>
      <c r="O395" s="5">
        <v>899400</v>
      </c>
      <c r="P395" s="5"/>
      <c r="Q395" s="5"/>
      <c r="R395" s="5"/>
      <c r="S395" s="5"/>
      <c r="T395" s="5"/>
      <c r="U395" s="5">
        <v>2000000</v>
      </c>
      <c r="V395" s="5"/>
      <c r="W395" s="5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</row>
    <row r="396" spans="1:79" s="35" customFormat="1" ht="16.5" customHeight="1">
      <c r="A396" s="24">
        <v>2101</v>
      </c>
      <c r="B396" s="21" t="s">
        <v>25</v>
      </c>
      <c r="C396" s="24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>
        <v>2404000</v>
      </c>
      <c r="O396" s="5">
        <v>2402700</v>
      </c>
      <c r="P396" s="5"/>
      <c r="Q396" s="5"/>
      <c r="R396" s="5"/>
      <c r="S396" s="5"/>
      <c r="T396" s="5"/>
      <c r="U396" s="5">
        <v>8000000</v>
      </c>
      <c r="V396" s="5"/>
      <c r="W396" s="5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</row>
    <row r="397" spans="1:79" s="35" customFormat="1" ht="16.5" customHeight="1">
      <c r="A397" s="24">
        <v>2102</v>
      </c>
      <c r="B397" s="21" t="s">
        <v>4</v>
      </c>
      <c r="C397" s="22">
        <v>1941717</v>
      </c>
      <c r="D397" s="5">
        <v>2600000</v>
      </c>
      <c r="E397" s="5">
        <v>2446150</v>
      </c>
      <c r="F397" s="5">
        <f>E397/D397*100</f>
        <v>94.082692307692312</v>
      </c>
      <c r="G397" s="5">
        <v>4480000</v>
      </c>
      <c r="H397" s="5">
        <v>4385224.5599999996</v>
      </c>
      <c r="I397" s="5">
        <f>H397/G397*100</f>
        <v>97.884476785714284</v>
      </c>
      <c r="J397" s="5"/>
      <c r="K397" s="5">
        <v>1000000</v>
      </c>
      <c r="L397" s="5">
        <f>K397/M397*100</f>
        <v>100</v>
      </c>
      <c r="M397" s="5">
        <v>1000000</v>
      </c>
      <c r="N397" s="5">
        <v>521000</v>
      </c>
      <c r="O397" s="5">
        <v>520177.6</v>
      </c>
      <c r="P397" s="5"/>
      <c r="Q397" s="5"/>
      <c r="R397" s="5"/>
      <c r="S397" s="5"/>
      <c r="T397" s="5"/>
      <c r="U397" s="5">
        <v>610000</v>
      </c>
      <c r="V397" s="5"/>
      <c r="W397" s="5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</row>
    <row r="398" spans="1:79" s="35" customFormat="1" ht="16.5" customHeight="1">
      <c r="A398" s="16">
        <v>2103</v>
      </c>
      <c r="B398" s="21" t="s">
        <v>3</v>
      </c>
      <c r="C398" s="16"/>
      <c r="D398" s="11"/>
      <c r="E398" s="11"/>
      <c r="F398" s="5"/>
      <c r="G398" s="11"/>
      <c r="H398" s="11"/>
      <c r="I398" s="5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>
        <v>2000000</v>
      </c>
      <c r="V398" s="11"/>
      <c r="W398" s="11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</row>
    <row r="399" spans="1:79" s="10" customFormat="1" ht="16.5" customHeight="1">
      <c r="A399" s="14">
        <v>2106</v>
      </c>
      <c r="B399" s="10" t="s">
        <v>2</v>
      </c>
      <c r="N399" s="5">
        <v>900000</v>
      </c>
      <c r="O399" s="5">
        <v>899485</v>
      </c>
      <c r="P399" s="5"/>
      <c r="Q399" s="5"/>
      <c r="R399" s="5"/>
      <c r="S399" s="5"/>
      <c r="T399" s="5"/>
      <c r="U399" s="5">
        <v>1000000</v>
      </c>
      <c r="V399" s="5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</row>
    <row r="400" spans="1:79" s="2" customFormat="1" ht="16.5" customHeight="1">
      <c r="A400" s="13">
        <v>2505</v>
      </c>
      <c r="B400" s="12" t="s">
        <v>35</v>
      </c>
      <c r="C400" s="12"/>
      <c r="D400" s="12"/>
      <c r="E400" s="12"/>
      <c r="F400" s="12"/>
      <c r="G400" s="10"/>
      <c r="H400" s="12"/>
      <c r="I400" s="10"/>
      <c r="J400" s="10"/>
      <c r="K400" s="10"/>
      <c r="L400" s="12"/>
      <c r="M400" s="10"/>
      <c r="N400" s="11"/>
      <c r="O400" s="11"/>
      <c r="P400" s="11"/>
      <c r="Q400" s="11"/>
      <c r="R400" s="11"/>
      <c r="S400" s="11"/>
      <c r="T400" s="11"/>
      <c r="U400" s="11">
        <v>200000</v>
      </c>
      <c r="V400" s="11"/>
      <c r="W400" s="10"/>
    </row>
    <row r="401" spans="1:79" s="77" customFormat="1" ht="16.5" customHeight="1">
      <c r="A401" s="88">
        <v>2507</v>
      </c>
      <c r="B401" s="12" t="s">
        <v>1</v>
      </c>
      <c r="C401" s="87"/>
      <c r="D401" s="85"/>
      <c r="E401" s="86"/>
      <c r="F401" s="86"/>
      <c r="G401" s="84"/>
      <c r="H401" s="85"/>
      <c r="I401" s="84"/>
      <c r="J401" s="83"/>
      <c r="K401" s="142"/>
      <c r="L401" s="190"/>
      <c r="M401" s="83"/>
      <c r="N401" s="57">
        <v>600000</v>
      </c>
      <c r="O401" s="57">
        <v>577202.5</v>
      </c>
      <c r="P401" s="57"/>
      <c r="Q401" s="57"/>
      <c r="R401" s="57"/>
      <c r="S401" s="57"/>
      <c r="T401" s="57"/>
      <c r="U401" s="57">
        <v>500000</v>
      </c>
      <c r="V401" s="57"/>
      <c r="W401" s="82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</row>
    <row r="402" spans="1:79" s="19" customFormat="1" ht="16.5" customHeight="1" thickBot="1">
      <c r="A402" s="7" t="s">
        <v>0</v>
      </c>
      <c r="B402" s="7"/>
      <c r="C402" s="4">
        <f>SUM(C394:C398)</f>
        <v>1941717</v>
      </c>
      <c r="D402" s="4">
        <f>SUM(D394:D398)</f>
        <v>2600000</v>
      </c>
      <c r="E402" s="4">
        <f>SUM(E394:E398)</f>
        <v>2446150</v>
      </c>
      <c r="F402" s="4">
        <f>E402/D402*100</f>
        <v>94.082692307692312</v>
      </c>
      <c r="G402" s="4">
        <f>SUM(G394:G398)</f>
        <v>4480000</v>
      </c>
      <c r="H402" s="4">
        <f>SUM(H394:H398)</f>
        <v>4385224.5599999996</v>
      </c>
      <c r="I402" s="4">
        <f>H402/G402*100</f>
        <v>97.884476785714284</v>
      </c>
      <c r="J402" s="4">
        <f>SUM(J394:J398)</f>
        <v>0</v>
      </c>
      <c r="K402" s="4">
        <f>SUM(K394:K398)</f>
        <v>1000000</v>
      </c>
      <c r="L402" s="4">
        <f>SUM(L394:L398)</f>
        <v>100</v>
      </c>
      <c r="M402" s="4">
        <f>SUM(M394:M398)</f>
        <v>1000000</v>
      </c>
      <c r="N402" s="4">
        <f>SUM(N395:N401)</f>
        <v>5325000</v>
      </c>
      <c r="O402" s="4">
        <f>SUM(O395:O401)</f>
        <v>5298965.0999999996</v>
      </c>
      <c r="P402" s="4">
        <f>SUM(P395:P401)</f>
        <v>0</v>
      </c>
      <c r="Q402" s="4">
        <f>SUM(Q394:Q401)</f>
        <v>0</v>
      </c>
      <c r="R402" s="4">
        <f>SUM(R394:R400)</f>
        <v>0</v>
      </c>
      <c r="S402" s="4">
        <f>SUM(S394:S401)</f>
        <v>0</v>
      </c>
      <c r="T402" s="4"/>
      <c r="U402" s="4">
        <f>SUM(U394:U401)</f>
        <v>137560000</v>
      </c>
      <c r="V402" s="4">
        <f>SUM(V395:V401)</f>
        <v>0</v>
      </c>
      <c r="W402" s="4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</row>
    <row r="403" spans="1:79" ht="16.5" customHeight="1" thickTop="1"/>
    <row r="404" spans="1:79" s="39" customFormat="1" ht="16.5" customHeight="1">
      <c r="B404" s="104"/>
      <c r="C404" s="104"/>
      <c r="D404" s="104"/>
      <c r="E404" s="104"/>
      <c r="F404" s="52"/>
      <c r="G404" s="52"/>
      <c r="H404" s="52"/>
      <c r="I404" s="52"/>
      <c r="J404" s="52"/>
      <c r="K404" s="52"/>
      <c r="L404" s="52"/>
      <c r="M404" s="52"/>
      <c r="N404" s="104"/>
      <c r="O404" s="104"/>
      <c r="P404" s="104"/>
      <c r="Q404" s="105"/>
      <c r="R404" s="104"/>
      <c r="S404" s="104"/>
      <c r="T404" s="104"/>
      <c r="U404" s="104"/>
      <c r="V404" s="52"/>
      <c r="W404" s="9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</row>
    <row r="405" spans="1:79" s="39" customFormat="1" ht="16.5" customHeight="1">
      <c r="A405" s="53"/>
      <c r="B405" s="52"/>
      <c r="C405" s="106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104"/>
      <c r="O405" s="104"/>
      <c r="P405" s="104"/>
      <c r="Q405" s="105"/>
      <c r="R405" s="104"/>
      <c r="S405" s="104"/>
      <c r="T405" s="104"/>
      <c r="U405" s="104"/>
      <c r="V405" s="52"/>
      <c r="W405" s="9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</row>
    <row r="406" spans="1:79" s="39" customFormat="1" ht="16.5" customHeight="1">
      <c r="A406" s="38" t="s">
        <v>84</v>
      </c>
      <c r="J406" s="188"/>
      <c r="K406" s="188"/>
      <c r="L406" s="188"/>
      <c r="M406" s="188"/>
      <c r="N406" s="188"/>
      <c r="O406" s="188"/>
      <c r="P406" s="188"/>
      <c r="Q406" s="189"/>
      <c r="R406" s="188"/>
      <c r="S406" s="188"/>
      <c r="T406" s="188"/>
      <c r="U406" s="188"/>
      <c r="V406" s="188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</row>
    <row r="407" spans="1:79" ht="16.5" customHeight="1">
      <c r="A407" s="38" t="s">
        <v>83</v>
      </c>
      <c r="B407" s="37"/>
      <c r="C407" s="37"/>
    </row>
    <row r="408" spans="1:79" ht="16.5" customHeight="1">
      <c r="A408" s="430" t="s">
        <v>15</v>
      </c>
      <c r="B408" s="431"/>
      <c r="C408" s="72">
        <v>2014</v>
      </c>
      <c r="D408" s="427">
        <v>2015</v>
      </c>
      <c r="E408" s="428"/>
      <c r="F408" s="429"/>
      <c r="G408" s="427">
        <v>2016</v>
      </c>
      <c r="H408" s="428"/>
      <c r="I408" s="429"/>
      <c r="J408" s="68">
        <v>2017</v>
      </c>
      <c r="K408" s="420">
        <v>2017</v>
      </c>
      <c r="L408" s="421"/>
      <c r="M408" s="422"/>
      <c r="N408" s="420">
        <v>2018</v>
      </c>
      <c r="O408" s="422"/>
      <c r="P408" s="71">
        <v>2019</v>
      </c>
      <c r="Q408" s="435">
        <v>2020</v>
      </c>
      <c r="R408" s="435"/>
      <c r="S408" s="435">
        <v>2021</v>
      </c>
      <c r="T408" s="435"/>
      <c r="U408" s="70">
        <v>2022</v>
      </c>
      <c r="V408" s="423" t="s">
        <v>14</v>
      </c>
      <c r="W408" s="423" t="s">
        <v>13</v>
      </c>
    </row>
    <row r="409" spans="1:79" ht="45.75" customHeight="1">
      <c r="A409" s="432"/>
      <c r="B409" s="433"/>
      <c r="C409" s="69" t="s">
        <v>9</v>
      </c>
      <c r="D409" s="68" t="s">
        <v>8</v>
      </c>
      <c r="E409" s="68" t="s">
        <v>9</v>
      </c>
      <c r="F409" s="66" t="s">
        <v>12</v>
      </c>
      <c r="G409" s="66" t="s">
        <v>11</v>
      </c>
      <c r="H409" s="68" t="s">
        <v>9</v>
      </c>
      <c r="I409" s="66" t="s">
        <v>12</v>
      </c>
      <c r="J409" s="68" t="s">
        <v>8</v>
      </c>
      <c r="K409" s="68" t="s">
        <v>10</v>
      </c>
      <c r="L409" s="66" t="s">
        <v>12</v>
      </c>
      <c r="M409" s="66" t="s">
        <v>11</v>
      </c>
      <c r="N409" s="66" t="s">
        <v>11</v>
      </c>
      <c r="O409" s="68" t="s">
        <v>10</v>
      </c>
      <c r="P409" s="68" t="s">
        <v>8</v>
      </c>
      <c r="Q409" s="67" t="s">
        <v>8</v>
      </c>
      <c r="R409" s="66" t="s">
        <v>9</v>
      </c>
      <c r="S409" s="67" t="s">
        <v>8</v>
      </c>
      <c r="T409" s="66" t="s">
        <v>7</v>
      </c>
      <c r="U409" s="65" t="s">
        <v>6</v>
      </c>
      <c r="V409" s="424"/>
      <c r="W409" s="424"/>
    </row>
    <row r="410" spans="1:79" ht="16.5" customHeight="1">
      <c r="A410" s="187">
        <v>2003</v>
      </c>
      <c r="B410" s="21" t="s">
        <v>25</v>
      </c>
      <c r="C410" s="186"/>
      <c r="D410" s="185"/>
      <c r="E410" s="185"/>
      <c r="F410" s="66"/>
      <c r="G410" s="185"/>
      <c r="H410" s="185"/>
      <c r="I410" s="66"/>
      <c r="J410" s="184">
        <v>2000000</v>
      </c>
      <c r="K410" s="184"/>
      <c r="L410" s="184"/>
      <c r="M410" s="184">
        <v>2000000</v>
      </c>
      <c r="N410" s="184"/>
      <c r="O410" s="183"/>
      <c r="P410" s="183"/>
      <c r="Q410" s="183"/>
      <c r="R410" s="183"/>
      <c r="S410" s="183"/>
      <c r="T410" s="183"/>
      <c r="U410" s="183"/>
      <c r="V410" s="182">
        <v>0</v>
      </c>
      <c r="W410" s="182"/>
    </row>
    <row r="411" spans="1:79" s="35" customFormat="1" ht="16.5" customHeight="1">
      <c r="A411" s="16">
        <v>2102</v>
      </c>
      <c r="B411" s="21" t="s">
        <v>4</v>
      </c>
      <c r="C411" s="18">
        <v>700000</v>
      </c>
      <c r="D411" s="11">
        <v>1400000</v>
      </c>
      <c r="E411" s="11">
        <v>1388373</v>
      </c>
      <c r="F411" s="5">
        <f>E411/D411*100</f>
        <v>99.169499999999999</v>
      </c>
      <c r="G411" s="11">
        <v>1930000</v>
      </c>
      <c r="H411" s="11">
        <v>1918112</v>
      </c>
      <c r="I411" s="5">
        <f>H411/G411*100</f>
        <v>99.384041450777204</v>
      </c>
      <c r="J411" s="11"/>
      <c r="K411" s="11">
        <v>8934638</v>
      </c>
      <c r="L411" s="11">
        <f>K411/M411*100</f>
        <v>94.56644792548687</v>
      </c>
      <c r="M411" s="11">
        <v>9448000</v>
      </c>
      <c r="N411" s="11">
        <v>5000000</v>
      </c>
      <c r="O411" s="11">
        <v>4991999.5</v>
      </c>
      <c r="P411" s="11"/>
      <c r="Q411" s="11"/>
      <c r="R411" s="11"/>
      <c r="S411" s="11"/>
      <c r="T411" s="11"/>
      <c r="U411" s="11">
        <v>18415000</v>
      </c>
      <c r="V411" s="11"/>
      <c r="W411" s="11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</row>
    <row r="412" spans="1:79" s="19" customFormat="1" ht="16.5" customHeight="1" thickBot="1">
      <c r="A412" s="7" t="s">
        <v>0</v>
      </c>
      <c r="B412" s="7"/>
      <c r="C412" s="4">
        <f>SUM(C410:C411)</f>
        <v>700000</v>
      </c>
      <c r="D412" s="4">
        <f>SUM(D410:D411)</f>
        <v>1400000</v>
      </c>
      <c r="E412" s="4">
        <f>SUM(E410:E411)</f>
        <v>1388373</v>
      </c>
      <c r="F412" s="4">
        <f>E412/D412*100</f>
        <v>99.169499999999999</v>
      </c>
      <c r="G412" s="4">
        <f>SUM(G410:G411)</f>
        <v>1930000</v>
      </c>
      <c r="H412" s="4">
        <f>SUM(H410:H411)</f>
        <v>1918112</v>
      </c>
      <c r="I412" s="4">
        <f>H412/G412*100</f>
        <v>99.384041450777204</v>
      </c>
      <c r="J412" s="4">
        <f>SUM(J410:J411)</f>
        <v>2000000</v>
      </c>
      <c r="K412" s="4">
        <f>SUM(K410:K411)</f>
        <v>8934638</v>
      </c>
      <c r="L412" s="11">
        <f>K412/M412*100</f>
        <v>78.045405310971347</v>
      </c>
      <c r="M412" s="4">
        <f>SUM(M410:M411)</f>
        <v>11448000</v>
      </c>
      <c r="N412" s="4">
        <f>SUM(N410:N411)</f>
        <v>5000000</v>
      </c>
      <c r="O412" s="4">
        <f>SUM(O410:O411)</f>
        <v>4991999.5</v>
      </c>
      <c r="P412" s="4">
        <f>SUM(P410:P411)</f>
        <v>0</v>
      </c>
      <c r="Q412" s="4">
        <f>SUM(Q411)</f>
        <v>0</v>
      </c>
      <c r="R412" s="4"/>
      <c r="S412" s="4">
        <f>SUM(S410:S411)</f>
        <v>0</v>
      </c>
      <c r="T412" s="4">
        <f>SUM(T410:T411)</f>
        <v>0</v>
      </c>
      <c r="U412" s="4">
        <f>SUM(U410:U411)</f>
        <v>18415000</v>
      </c>
      <c r="V412" s="4"/>
      <c r="W412" s="4">
        <f>SUM(W411:W411)</f>
        <v>0</v>
      </c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</row>
    <row r="413" spans="1:79" ht="16.5" customHeight="1" thickTop="1">
      <c r="X413" s="15"/>
      <c r="Y413" s="15"/>
    </row>
    <row r="414" spans="1:79" s="39" customFormat="1" ht="16.5" customHeight="1">
      <c r="A414" s="53"/>
      <c r="B414" s="409" t="s">
        <v>20</v>
      </c>
      <c r="C414" s="409"/>
      <c r="D414" s="409"/>
      <c r="E414" s="47"/>
      <c r="F414" s="47"/>
      <c r="G414" s="47"/>
      <c r="H414" s="47"/>
      <c r="I414" s="47"/>
      <c r="J414" s="47"/>
      <c r="K414" s="50"/>
      <c r="L414" s="50"/>
      <c r="M414" s="47"/>
      <c r="N414" s="50"/>
      <c r="O414" s="50"/>
      <c r="P414" s="50"/>
      <c r="Q414" s="45"/>
      <c r="R414" s="50"/>
      <c r="S414" s="50"/>
      <c r="T414" s="50"/>
      <c r="U414" s="50"/>
      <c r="V414" s="50"/>
      <c r="W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</row>
    <row r="415" spans="1:79" s="39" customFormat="1" ht="16.5" customHeight="1">
      <c r="B415" s="38" t="s">
        <v>19</v>
      </c>
      <c r="C415" s="49"/>
      <c r="D415" s="52"/>
      <c r="E415" s="47"/>
      <c r="F415" s="47"/>
      <c r="G415" s="47"/>
      <c r="H415" s="47"/>
      <c r="I415" s="51"/>
      <c r="J415" s="51"/>
      <c r="K415" s="50"/>
      <c r="L415" s="50"/>
      <c r="M415" s="51"/>
      <c r="N415" s="50"/>
      <c r="O415" s="50"/>
      <c r="P415" s="50"/>
      <c r="Q415" s="45"/>
      <c r="R415" s="50"/>
      <c r="S415" s="50"/>
      <c r="T415" s="50"/>
      <c r="U415" s="50"/>
      <c r="V415" s="50"/>
      <c r="W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</row>
    <row r="416" spans="1:79" s="39" customFormat="1" ht="16.5" customHeight="1">
      <c r="B416" s="38"/>
      <c r="C416" s="49"/>
      <c r="D416" s="52"/>
      <c r="E416" s="47"/>
      <c r="F416" s="47"/>
      <c r="G416" s="47"/>
      <c r="H416" s="47"/>
      <c r="I416" s="51"/>
      <c r="J416" s="51"/>
      <c r="K416" s="50"/>
      <c r="L416" s="50"/>
      <c r="M416" s="51"/>
      <c r="N416" s="50"/>
      <c r="O416" s="50"/>
      <c r="P416" s="50"/>
      <c r="Q416" s="45"/>
      <c r="R416" s="50"/>
      <c r="S416" s="50"/>
      <c r="T416" s="50"/>
      <c r="U416" s="50"/>
      <c r="V416" s="50"/>
      <c r="W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</row>
    <row r="417" spans="1:79" s="43" customFormat="1" ht="16.5" customHeight="1">
      <c r="A417" s="43" t="s">
        <v>18</v>
      </c>
      <c r="B417" s="106"/>
      <c r="C417" s="52"/>
      <c r="E417" s="181"/>
      <c r="F417" s="181"/>
      <c r="G417" s="181"/>
      <c r="H417" s="181"/>
      <c r="I417" s="180"/>
      <c r="J417" s="180"/>
      <c r="K417" s="178"/>
      <c r="L417" s="178"/>
      <c r="M417" s="180"/>
      <c r="N417" s="178"/>
      <c r="O417" s="178"/>
      <c r="P417" s="178"/>
      <c r="Q417" s="179"/>
      <c r="R417" s="178"/>
      <c r="S417" s="178"/>
      <c r="T417" s="178"/>
      <c r="U417" s="178"/>
      <c r="V417" s="178"/>
      <c r="W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  <c r="AR417" s="177"/>
      <c r="AS417" s="177"/>
      <c r="AT417" s="177"/>
      <c r="AU417" s="177"/>
      <c r="AV417" s="177"/>
      <c r="AW417" s="177"/>
      <c r="AX417" s="177"/>
      <c r="AY417" s="177"/>
      <c r="AZ417" s="177"/>
      <c r="BA417" s="177"/>
      <c r="BB417" s="177"/>
      <c r="BC417" s="177"/>
      <c r="BD417" s="177"/>
      <c r="BE417" s="177"/>
      <c r="BF417" s="177"/>
      <c r="BG417" s="177"/>
      <c r="BH417" s="177"/>
      <c r="BI417" s="177"/>
      <c r="BJ417" s="177"/>
      <c r="BK417" s="177"/>
      <c r="BL417" s="177"/>
      <c r="BM417" s="177"/>
      <c r="BN417" s="177"/>
      <c r="BO417" s="177"/>
      <c r="BP417" s="177"/>
      <c r="BQ417" s="177"/>
      <c r="BR417" s="177"/>
      <c r="BS417" s="177"/>
      <c r="BT417" s="177"/>
      <c r="BU417" s="177"/>
      <c r="BV417" s="177"/>
      <c r="BW417" s="177"/>
      <c r="BX417" s="177"/>
      <c r="BY417" s="177"/>
      <c r="BZ417" s="177"/>
      <c r="CA417" s="177"/>
    </row>
    <row r="418" spans="1:79" s="39" customFormat="1" ht="16.5" customHeight="1">
      <c r="B418" s="38"/>
      <c r="C418" s="49"/>
      <c r="D418" s="52"/>
      <c r="E418" s="47"/>
      <c r="F418" s="47"/>
      <c r="G418" s="47"/>
      <c r="H418" s="47"/>
      <c r="I418" s="51"/>
      <c r="J418" s="51"/>
      <c r="K418" s="50"/>
      <c r="L418" s="50"/>
      <c r="M418" s="51"/>
      <c r="N418" s="50"/>
      <c r="O418" s="50"/>
      <c r="P418" s="50"/>
      <c r="Q418" s="45"/>
      <c r="R418" s="50"/>
      <c r="S418" s="50"/>
      <c r="T418" s="50"/>
      <c r="U418" s="50"/>
      <c r="V418" s="50"/>
      <c r="W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</row>
    <row r="419" spans="1:79" s="39" customFormat="1" ht="16.5" customHeight="1">
      <c r="B419" s="38"/>
      <c r="C419" s="49"/>
      <c r="D419" s="52"/>
      <c r="E419" s="47"/>
      <c r="F419" s="47"/>
      <c r="G419" s="47"/>
      <c r="H419" s="47"/>
      <c r="I419" s="51"/>
      <c r="J419" s="51"/>
      <c r="K419" s="50"/>
      <c r="L419" s="50"/>
      <c r="M419" s="51"/>
      <c r="N419" s="50"/>
      <c r="O419" s="50"/>
      <c r="P419" s="50"/>
      <c r="Q419" s="45"/>
      <c r="R419" s="50"/>
      <c r="S419" s="50"/>
      <c r="T419" s="50"/>
      <c r="U419" s="50"/>
      <c r="V419" s="50"/>
      <c r="W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</row>
    <row r="420" spans="1:79" s="39" customFormat="1" ht="16.5" customHeight="1">
      <c r="B420" s="38"/>
      <c r="C420" s="49"/>
      <c r="D420" s="52"/>
      <c r="E420" s="47"/>
      <c r="F420" s="47"/>
      <c r="G420" s="47"/>
      <c r="H420" s="47"/>
      <c r="I420" s="51"/>
      <c r="J420" s="51"/>
      <c r="K420" s="50"/>
      <c r="L420" s="50"/>
      <c r="M420" s="51"/>
      <c r="N420" s="50"/>
      <c r="O420" s="50"/>
      <c r="P420" s="50"/>
      <c r="Q420" s="45"/>
      <c r="R420" s="50"/>
      <c r="S420" s="50"/>
      <c r="T420" s="50"/>
      <c r="U420" s="50"/>
      <c r="V420" s="50"/>
      <c r="W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</row>
    <row r="421" spans="1:79" ht="16.5" customHeight="1">
      <c r="A421" s="92" t="s">
        <v>82</v>
      </c>
      <c r="B421" s="92"/>
      <c r="C421" s="92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124"/>
      <c r="R421" s="30"/>
      <c r="S421" s="30"/>
      <c r="T421" s="30"/>
      <c r="U421" s="30"/>
      <c r="V421" s="30"/>
      <c r="W421" s="30"/>
    </row>
    <row r="422" spans="1:79" s="39" customFormat="1" ht="16.5" customHeight="1">
      <c r="A422" s="90" t="s">
        <v>81</v>
      </c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125"/>
      <c r="R422" s="91"/>
      <c r="S422" s="91"/>
      <c r="T422" s="91"/>
      <c r="U422" s="91"/>
      <c r="V422" s="91"/>
      <c r="W422" s="91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</row>
    <row r="423" spans="1:79" ht="16.5" customHeight="1">
      <c r="A423" s="90" t="s">
        <v>80</v>
      </c>
      <c r="B423" s="89"/>
      <c r="C423" s="89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124"/>
      <c r="R423" s="30"/>
      <c r="S423" s="30"/>
      <c r="T423" s="30"/>
      <c r="U423" s="30"/>
      <c r="V423" s="30"/>
      <c r="W423" s="30"/>
    </row>
    <row r="424" spans="1:79" ht="16.5" customHeight="1">
      <c r="A424" s="410" t="s">
        <v>15</v>
      </c>
      <c r="B424" s="411"/>
      <c r="C424" s="34">
        <v>2014</v>
      </c>
      <c r="D424" s="414">
        <v>2015</v>
      </c>
      <c r="E424" s="415"/>
      <c r="F424" s="416"/>
      <c r="G424" s="414">
        <v>2016</v>
      </c>
      <c r="H424" s="415"/>
      <c r="I424" s="416"/>
      <c r="J424" s="28">
        <v>2017</v>
      </c>
      <c r="K424" s="417">
        <v>2017</v>
      </c>
      <c r="L424" s="418"/>
      <c r="M424" s="419"/>
      <c r="N424" s="417">
        <v>2018</v>
      </c>
      <c r="O424" s="419"/>
      <c r="P424" s="33">
        <v>2019</v>
      </c>
      <c r="Q424" s="434">
        <v>2020</v>
      </c>
      <c r="R424" s="434"/>
      <c r="S424" s="434">
        <v>2021</v>
      </c>
      <c r="T424" s="434"/>
      <c r="U424" s="32">
        <v>2022</v>
      </c>
      <c r="V424" s="425" t="s">
        <v>14</v>
      </c>
      <c r="W424" s="425" t="s">
        <v>13</v>
      </c>
    </row>
    <row r="425" spans="1:79" ht="45.75" customHeight="1">
      <c r="A425" s="412"/>
      <c r="B425" s="413"/>
      <c r="C425" s="29" t="s">
        <v>9</v>
      </c>
      <c r="D425" s="28" t="s">
        <v>8</v>
      </c>
      <c r="E425" s="28" t="s">
        <v>9</v>
      </c>
      <c r="F425" s="26" t="s">
        <v>12</v>
      </c>
      <c r="G425" s="26" t="s">
        <v>11</v>
      </c>
      <c r="H425" s="28" t="s">
        <v>9</v>
      </c>
      <c r="I425" s="26" t="s">
        <v>12</v>
      </c>
      <c r="J425" s="28" t="s">
        <v>8</v>
      </c>
      <c r="K425" s="28" t="s">
        <v>10</v>
      </c>
      <c r="L425" s="26" t="s">
        <v>12</v>
      </c>
      <c r="M425" s="26" t="s">
        <v>11</v>
      </c>
      <c r="N425" s="26" t="s">
        <v>11</v>
      </c>
      <c r="O425" s="28" t="s">
        <v>10</v>
      </c>
      <c r="P425" s="28" t="s">
        <v>8</v>
      </c>
      <c r="Q425" s="27" t="s">
        <v>8</v>
      </c>
      <c r="R425" s="26" t="s">
        <v>9</v>
      </c>
      <c r="S425" s="27" t="s">
        <v>8</v>
      </c>
      <c r="T425" s="26" t="s">
        <v>7</v>
      </c>
      <c r="U425" s="25" t="s">
        <v>6</v>
      </c>
      <c r="V425" s="426"/>
      <c r="W425" s="426"/>
    </row>
    <row r="426" spans="1:79" ht="21.75" customHeight="1">
      <c r="A426" s="26">
        <v>2002</v>
      </c>
      <c r="B426" s="123" t="s">
        <v>3</v>
      </c>
      <c r="C426" s="176"/>
      <c r="D426" s="28"/>
      <c r="E426" s="28"/>
      <c r="F426" s="26"/>
      <c r="G426" s="26"/>
      <c r="H426" s="28"/>
      <c r="I426" s="26"/>
      <c r="J426" s="28"/>
      <c r="K426" s="28"/>
      <c r="L426" s="26"/>
      <c r="M426" s="26"/>
      <c r="N426" s="26"/>
      <c r="O426" s="28"/>
      <c r="P426" s="28"/>
      <c r="Q426" s="27"/>
      <c r="R426" s="26"/>
      <c r="S426" s="27"/>
      <c r="T426" s="26"/>
      <c r="U426" s="175">
        <v>2050000</v>
      </c>
      <c r="V426" s="174"/>
      <c r="W426" s="174"/>
    </row>
    <row r="427" spans="1:79" s="35" customFormat="1" ht="16.5" customHeight="1">
      <c r="A427" s="136">
        <v>2003</v>
      </c>
      <c r="B427" s="123" t="s">
        <v>25</v>
      </c>
      <c r="C427" s="135">
        <v>11600</v>
      </c>
      <c r="D427" s="132"/>
      <c r="E427" s="132"/>
      <c r="F427" s="121"/>
      <c r="G427" s="132"/>
      <c r="H427" s="132"/>
      <c r="I427" s="121"/>
      <c r="J427" s="132">
        <v>1000000</v>
      </c>
      <c r="K427" s="132">
        <v>166450</v>
      </c>
      <c r="L427" s="132">
        <f>K427/M427*100</f>
        <v>16.645</v>
      </c>
      <c r="M427" s="132">
        <v>1000000</v>
      </c>
      <c r="N427" s="132"/>
      <c r="O427" s="132"/>
      <c r="P427" s="132"/>
      <c r="Q427" s="132"/>
      <c r="R427" s="132"/>
      <c r="S427" s="132">
        <v>100000</v>
      </c>
      <c r="T427" s="132"/>
      <c r="U427" s="132">
        <v>3500000</v>
      </c>
      <c r="V427" s="132"/>
      <c r="W427" s="132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</row>
    <row r="428" spans="1:79" s="35" customFormat="1" ht="16.5" customHeight="1">
      <c r="A428" s="138">
        <v>2101</v>
      </c>
      <c r="B428" s="123" t="s">
        <v>25</v>
      </c>
      <c r="C428" s="135"/>
      <c r="D428" s="132"/>
      <c r="E428" s="132"/>
      <c r="F428" s="121"/>
      <c r="G428" s="132"/>
      <c r="H428" s="132"/>
      <c r="I428" s="121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>
        <v>13000000</v>
      </c>
      <c r="T428" s="132"/>
      <c r="U428" s="132">
        <v>30000000</v>
      </c>
      <c r="V428" s="132"/>
      <c r="W428" s="132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</row>
    <row r="429" spans="1:79" s="35" customFormat="1" ht="16.5" customHeight="1">
      <c r="A429" s="136">
        <v>2102</v>
      </c>
      <c r="B429" s="123" t="s">
        <v>4</v>
      </c>
      <c r="C429" s="135">
        <v>1448900</v>
      </c>
      <c r="D429" s="132">
        <v>2700000</v>
      </c>
      <c r="E429" s="132">
        <v>2463742</v>
      </c>
      <c r="F429" s="121">
        <f>E429/D429*100</f>
        <v>91.249703703703702</v>
      </c>
      <c r="G429" s="132">
        <v>6395000</v>
      </c>
      <c r="H429" s="132">
        <v>6388322.9000000004</v>
      </c>
      <c r="I429" s="121">
        <f>H429/G429*100</f>
        <v>99.895588741204065</v>
      </c>
      <c r="J429" s="132">
        <v>1000000</v>
      </c>
      <c r="K429" s="132">
        <v>1620784</v>
      </c>
      <c r="L429" s="132">
        <f>K429/M429*100</f>
        <v>99.863462723351816</v>
      </c>
      <c r="M429" s="132">
        <v>1623000</v>
      </c>
      <c r="N429" s="132">
        <v>2669210</v>
      </c>
      <c r="O429" s="132">
        <v>2668037.5099999998</v>
      </c>
      <c r="P429" s="132"/>
      <c r="Q429" s="132">
        <v>680000</v>
      </c>
      <c r="R429" s="132">
        <v>679780</v>
      </c>
      <c r="S429" s="173">
        <v>3000000</v>
      </c>
      <c r="T429" s="132"/>
      <c r="U429" s="132">
        <v>4142000</v>
      </c>
      <c r="V429" s="132"/>
      <c r="W429" s="132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</row>
    <row r="430" spans="1:79" s="35" customFormat="1" ht="16.5" customHeight="1">
      <c r="A430" s="136">
        <v>2103</v>
      </c>
      <c r="B430" s="123" t="s">
        <v>3</v>
      </c>
      <c r="C430" s="135"/>
      <c r="D430" s="132"/>
      <c r="E430" s="132"/>
      <c r="F430" s="121"/>
      <c r="G430" s="132"/>
      <c r="H430" s="132"/>
      <c r="I430" s="121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>
        <v>725000</v>
      </c>
      <c r="T430" s="132"/>
      <c r="U430" s="132">
        <v>30000000</v>
      </c>
      <c r="V430" s="132"/>
      <c r="W430" s="132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</row>
    <row r="431" spans="1:79" s="35" customFormat="1" ht="16.5" customHeight="1">
      <c r="A431" s="136">
        <v>2104</v>
      </c>
      <c r="B431" s="171" t="s">
        <v>33</v>
      </c>
      <c r="C431" s="135"/>
      <c r="D431" s="132"/>
      <c r="E431" s="132"/>
      <c r="F431" s="121"/>
      <c r="G431" s="132"/>
      <c r="H431" s="132"/>
      <c r="I431" s="121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>
        <v>5000000</v>
      </c>
      <c r="V431" s="132"/>
      <c r="W431" s="132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</row>
    <row r="432" spans="1:79" s="10" customFormat="1" ht="16.5" customHeight="1">
      <c r="A432" s="134">
        <v>2106</v>
      </c>
      <c r="B432" s="133" t="s">
        <v>2</v>
      </c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21"/>
      <c r="O432" s="121"/>
      <c r="P432" s="121"/>
      <c r="Q432" s="121">
        <v>680000</v>
      </c>
      <c r="R432" s="121">
        <v>680000</v>
      </c>
      <c r="S432" s="121">
        <v>1000000</v>
      </c>
      <c r="T432" s="121"/>
      <c r="U432" s="121">
        <v>3000000</v>
      </c>
      <c r="V432" s="121"/>
      <c r="W432" s="133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</row>
    <row r="433" spans="1:79" s="2" customFormat="1" ht="16.5" customHeight="1">
      <c r="A433" s="172">
        <v>2401</v>
      </c>
      <c r="B433" s="171" t="s">
        <v>21</v>
      </c>
      <c r="C433" s="165"/>
      <c r="D433" s="165"/>
      <c r="E433" s="165"/>
      <c r="F433" s="165"/>
      <c r="G433" s="133"/>
      <c r="H433" s="165"/>
      <c r="I433" s="133"/>
      <c r="J433" s="133"/>
      <c r="K433" s="133"/>
      <c r="L433" s="165"/>
      <c r="M433" s="133"/>
      <c r="N433" s="132"/>
      <c r="O433" s="132"/>
      <c r="P433" s="132"/>
      <c r="Q433" s="132"/>
      <c r="R433" s="132"/>
      <c r="S433" s="132"/>
      <c r="T433" s="132"/>
      <c r="U433" s="132">
        <v>1100000</v>
      </c>
      <c r="V433" s="121"/>
      <c r="W433" s="133"/>
    </row>
    <row r="434" spans="1:79" s="77" customFormat="1" ht="16.5" customHeight="1">
      <c r="A434" s="166">
        <v>2505</v>
      </c>
      <c r="B434" s="165" t="s">
        <v>35</v>
      </c>
      <c r="C434" s="164"/>
      <c r="D434" s="163"/>
      <c r="E434" s="160"/>
      <c r="F434" s="160"/>
      <c r="G434" s="170"/>
      <c r="H434" s="163"/>
      <c r="I434" s="170"/>
      <c r="J434" s="168"/>
      <c r="K434" s="169"/>
      <c r="L434" s="132"/>
      <c r="M434" s="168"/>
      <c r="N434" s="132">
        <v>620000</v>
      </c>
      <c r="O434" s="132">
        <v>618766.25</v>
      </c>
      <c r="P434" s="132">
        <v>200000</v>
      </c>
      <c r="Q434" s="132"/>
      <c r="R434" s="132"/>
      <c r="S434" s="132">
        <v>1000000</v>
      </c>
      <c r="T434" s="132">
        <v>603315</v>
      </c>
      <c r="U434" s="132">
        <v>1000000</v>
      </c>
      <c r="V434" s="121"/>
      <c r="W434" s="167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</row>
    <row r="435" spans="1:79" s="77" customFormat="1" ht="16.5" customHeight="1">
      <c r="A435" s="166">
        <v>2507</v>
      </c>
      <c r="B435" s="165" t="s">
        <v>1</v>
      </c>
      <c r="C435" s="164"/>
      <c r="D435" s="163"/>
      <c r="E435" s="160"/>
      <c r="F435" s="160"/>
      <c r="G435" s="170"/>
      <c r="H435" s="163"/>
      <c r="I435" s="170"/>
      <c r="J435" s="168"/>
      <c r="K435" s="169"/>
      <c r="L435" s="132"/>
      <c r="M435" s="168"/>
      <c r="N435" s="132">
        <v>500000</v>
      </c>
      <c r="O435" s="132">
        <v>497197.8</v>
      </c>
      <c r="P435" s="132"/>
      <c r="Q435" s="132"/>
      <c r="R435" s="132"/>
      <c r="S435" s="132">
        <v>1000000</v>
      </c>
      <c r="T435" s="132"/>
      <c r="U435" s="132">
        <v>2000000</v>
      </c>
      <c r="V435" s="121"/>
      <c r="W435" s="167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</row>
    <row r="436" spans="1:79" s="77" customFormat="1" ht="16.5" customHeight="1">
      <c r="A436" s="166"/>
      <c r="B436" s="165" t="s">
        <v>79</v>
      </c>
      <c r="C436" s="164"/>
      <c r="D436" s="163"/>
      <c r="E436" s="160"/>
      <c r="F436" s="160"/>
      <c r="G436" s="163"/>
      <c r="H436" s="163"/>
      <c r="I436" s="163"/>
      <c r="J436" s="161"/>
      <c r="K436" s="162"/>
      <c r="L436" s="132"/>
      <c r="M436" s="161"/>
      <c r="N436" s="132"/>
      <c r="O436" s="132"/>
      <c r="P436" s="132"/>
      <c r="Q436" s="132"/>
      <c r="R436" s="132"/>
      <c r="S436" s="132"/>
      <c r="T436" s="132"/>
      <c r="U436" s="132">
        <v>10000000</v>
      </c>
      <c r="V436" s="132"/>
      <c r="W436" s="160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</row>
    <row r="437" spans="1:79" s="19" customFormat="1" ht="16.5" customHeight="1" thickBot="1">
      <c r="A437" s="115" t="s">
        <v>0</v>
      </c>
      <c r="B437" s="115"/>
      <c r="C437" s="114">
        <f>SUM(C427:C429)</f>
        <v>1460500</v>
      </c>
      <c r="D437" s="114">
        <f>SUM(D427:D429)</f>
        <v>2700000</v>
      </c>
      <c r="E437" s="114">
        <f>SUM(E427:E429)</f>
        <v>2463742</v>
      </c>
      <c r="F437" s="114">
        <f>E437/D437*100</f>
        <v>91.249703703703702</v>
      </c>
      <c r="G437" s="114">
        <f>SUM(G427:G429)</f>
        <v>6395000</v>
      </c>
      <c r="H437" s="114">
        <f>SUM(H427:H429)</f>
        <v>6388322.9000000004</v>
      </c>
      <c r="I437" s="114">
        <f>H437/G437*100</f>
        <v>99.895588741204065</v>
      </c>
      <c r="J437" s="114">
        <f>SUM(J427:J429)</f>
        <v>2000000</v>
      </c>
      <c r="K437" s="114">
        <f>SUM(K427:K429)</f>
        <v>1787234</v>
      </c>
      <c r="L437" s="132">
        <f>K437/M437*100</f>
        <v>68.137018680899729</v>
      </c>
      <c r="M437" s="114">
        <f>SUM(M427:M429)</f>
        <v>2623000</v>
      </c>
      <c r="N437" s="114">
        <f>SUM(N429:N435)</f>
        <v>3789210</v>
      </c>
      <c r="O437" s="114">
        <f>SUM(O429:O435)</f>
        <v>3784001.5599999996</v>
      </c>
      <c r="P437" s="114">
        <f>SUM(P429:P435)</f>
        <v>200000</v>
      </c>
      <c r="Q437" s="114">
        <f>SUM(Q429:Q435)</f>
        <v>1360000</v>
      </c>
      <c r="R437" s="114">
        <f>SUM(R429:R435)</f>
        <v>1359780</v>
      </c>
      <c r="S437" s="114">
        <f>SUM(S428:S435)</f>
        <v>19725000</v>
      </c>
      <c r="T437" s="114"/>
      <c r="U437" s="114">
        <f>SUM(U426:U436)</f>
        <v>91792000</v>
      </c>
      <c r="V437" s="114">
        <f>SUM(V427:V435)</f>
        <v>0</v>
      </c>
      <c r="W437" s="114">
        <f>SUM(W427:W429)</f>
        <v>0</v>
      </c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</row>
    <row r="438" spans="1:79" s="19" customFormat="1" ht="16.5" customHeight="1" thickTop="1">
      <c r="A438" s="56"/>
      <c r="B438" s="56"/>
      <c r="C438" s="54"/>
      <c r="D438" s="54"/>
      <c r="E438" s="54"/>
      <c r="F438" s="54"/>
      <c r="G438" s="54"/>
      <c r="H438" s="54"/>
      <c r="I438" s="54"/>
      <c r="J438" s="54"/>
      <c r="K438" s="54"/>
      <c r="L438" s="55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</row>
    <row r="439" spans="1:79" ht="16.5" customHeight="1">
      <c r="X439" s="15"/>
      <c r="Y439" s="15"/>
    </row>
    <row r="440" spans="1:79" ht="16.5" customHeight="1">
      <c r="B440" s="409" t="s">
        <v>20</v>
      </c>
      <c r="C440" s="409"/>
      <c r="D440" s="409"/>
    </row>
    <row r="441" spans="1:79" ht="16.5" customHeight="1">
      <c r="B441" s="38" t="s">
        <v>19</v>
      </c>
      <c r="C441" s="49"/>
      <c r="D441" s="52"/>
    </row>
    <row r="443" spans="1:79" ht="16.5" customHeight="1">
      <c r="A443" s="73" t="s">
        <v>78</v>
      </c>
      <c r="B443" s="73"/>
      <c r="C443" s="73"/>
    </row>
    <row r="444" spans="1:79" s="39" customFormat="1" ht="16.5" customHeight="1">
      <c r="A444" s="38" t="s">
        <v>77</v>
      </c>
      <c r="Q444" s="41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</row>
    <row r="445" spans="1:79" ht="16.5" customHeight="1">
      <c r="A445" s="38" t="s">
        <v>16</v>
      </c>
      <c r="B445" s="37"/>
      <c r="C445" s="37"/>
    </row>
    <row r="446" spans="1:79" ht="16.5" customHeight="1">
      <c r="A446" s="430" t="s">
        <v>15</v>
      </c>
      <c r="B446" s="431"/>
      <c r="C446" s="72">
        <v>2014</v>
      </c>
      <c r="D446" s="427">
        <v>2015</v>
      </c>
      <c r="E446" s="428"/>
      <c r="F446" s="429"/>
      <c r="G446" s="427">
        <v>2016</v>
      </c>
      <c r="H446" s="428"/>
      <c r="I446" s="429"/>
      <c r="J446" s="68">
        <v>2017</v>
      </c>
      <c r="K446" s="420">
        <v>2017</v>
      </c>
      <c r="L446" s="421"/>
      <c r="M446" s="422"/>
      <c r="N446" s="420">
        <v>2018</v>
      </c>
      <c r="O446" s="422"/>
      <c r="P446" s="71">
        <v>2019</v>
      </c>
      <c r="Q446" s="435">
        <v>2020</v>
      </c>
      <c r="R446" s="435"/>
      <c r="S446" s="435">
        <v>2021</v>
      </c>
      <c r="T446" s="435"/>
      <c r="U446" s="70">
        <v>2022</v>
      </c>
      <c r="V446" s="423" t="s">
        <v>14</v>
      </c>
      <c r="W446" s="423" t="s">
        <v>13</v>
      </c>
    </row>
    <row r="447" spans="1:79" ht="45.75" customHeight="1">
      <c r="A447" s="432"/>
      <c r="B447" s="433"/>
      <c r="C447" s="69" t="s">
        <v>9</v>
      </c>
      <c r="D447" s="68" t="s">
        <v>8</v>
      </c>
      <c r="E447" s="68" t="s">
        <v>9</v>
      </c>
      <c r="F447" s="66" t="s">
        <v>12</v>
      </c>
      <c r="G447" s="66" t="s">
        <v>11</v>
      </c>
      <c r="H447" s="68" t="s">
        <v>9</v>
      </c>
      <c r="I447" s="66" t="s">
        <v>12</v>
      </c>
      <c r="J447" s="68" t="s">
        <v>8</v>
      </c>
      <c r="K447" s="68" t="s">
        <v>10</v>
      </c>
      <c r="L447" s="66" t="s">
        <v>12</v>
      </c>
      <c r="M447" s="66" t="s">
        <v>11</v>
      </c>
      <c r="N447" s="66" t="s">
        <v>11</v>
      </c>
      <c r="O447" s="68" t="s">
        <v>10</v>
      </c>
      <c r="P447" s="68" t="s">
        <v>8</v>
      </c>
      <c r="Q447" s="67" t="s">
        <v>8</v>
      </c>
      <c r="R447" s="66" t="s">
        <v>9</v>
      </c>
      <c r="S447" s="67" t="s">
        <v>8</v>
      </c>
      <c r="T447" s="66" t="s">
        <v>7</v>
      </c>
      <c r="U447" s="65" t="s">
        <v>6</v>
      </c>
      <c r="V447" s="424"/>
      <c r="W447" s="424"/>
    </row>
    <row r="448" spans="1:79" s="35" customFormat="1" ht="16.5" customHeight="1">
      <c r="A448" s="24">
        <v>2001</v>
      </c>
      <c r="B448" s="21" t="s">
        <v>5</v>
      </c>
      <c r="C448" s="2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>
        <v>200000</v>
      </c>
      <c r="Q448" s="5">
        <v>1500000</v>
      </c>
      <c r="R448" s="5">
        <v>1333657</v>
      </c>
      <c r="S448" s="5">
        <v>1000000</v>
      </c>
      <c r="T448" s="5"/>
      <c r="U448" s="5">
        <v>1500000</v>
      </c>
      <c r="V448" s="5"/>
      <c r="W448" s="159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</row>
    <row r="449" spans="1:79" s="35" customFormat="1" ht="16.5" customHeight="1">
      <c r="A449" s="24">
        <v>2003</v>
      </c>
      <c r="B449" s="21" t="s">
        <v>25</v>
      </c>
      <c r="C449" s="22"/>
      <c r="D449" s="5">
        <v>130000</v>
      </c>
      <c r="E449" s="5">
        <v>114515</v>
      </c>
      <c r="F449" s="5">
        <f>E449/D449*100</f>
        <v>88.088461538461544</v>
      </c>
      <c r="G449" s="5">
        <v>130000</v>
      </c>
      <c r="H449" s="5">
        <v>0</v>
      </c>
      <c r="I449" s="5">
        <f>H449/G449*100</f>
        <v>0</v>
      </c>
      <c r="J449" s="5">
        <v>500000</v>
      </c>
      <c r="K449" s="5">
        <v>144000</v>
      </c>
      <c r="L449" s="5">
        <f>K449/M449*100</f>
        <v>72</v>
      </c>
      <c r="M449" s="5">
        <v>200000</v>
      </c>
      <c r="N449" s="5"/>
      <c r="O449" s="5"/>
      <c r="P449" s="5"/>
      <c r="Q449" s="5"/>
      <c r="R449" s="5"/>
      <c r="S449" s="5">
        <v>500000</v>
      </c>
      <c r="T449" s="5"/>
      <c r="U449" s="5">
        <v>1500000</v>
      </c>
      <c r="V449" s="5"/>
      <c r="W449" s="159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</row>
    <row r="450" spans="1:79" s="35" customFormat="1" ht="16.5" customHeight="1">
      <c r="A450" s="16">
        <v>2102</v>
      </c>
      <c r="B450" s="21" t="s">
        <v>4</v>
      </c>
      <c r="C450" s="18">
        <v>238640</v>
      </c>
      <c r="D450" s="11">
        <v>220000</v>
      </c>
      <c r="E450" s="11">
        <v>213376</v>
      </c>
      <c r="F450" s="5">
        <f>E450/D450*100</f>
        <v>96.989090909090919</v>
      </c>
      <c r="G450" s="11">
        <v>530000</v>
      </c>
      <c r="H450" s="11">
        <v>506190.75</v>
      </c>
      <c r="I450" s="5">
        <f>H450/G450*100</f>
        <v>95.507688679245291</v>
      </c>
      <c r="J450" s="5"/>
      <c r="K450" s="159"/>
      <c r="L450" s="5"/>
      <c r="M450" s="5"/>
      <c r="N450" s="5">
        <v>1000000</v>
      </c>
      <c r="O450" s="11">
        <v>997939</v>
      </c>
      <c r="P450" s="11">
        <v>0</v>
      </c>
      <c r="Q450" s="11">
        <v>5540000</v>
      </c>
      <c r="R450" s="11">
        <v>5518784</v>
      </c>
      <c r="S450" s="11">
        <v>5000000</v>
      </c>
      <c r="T450" s="11"/>
      <c r="U450" s="11">
        <v>3000000</v>
      </c>
      <c r="V450" s="11"/>
      <c r="W450" s="159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</row>
    <row r="451" spans="1:79" s="10" customFormat="1" ht="16.5" customHeight="1">
      <c r="A451" s="14">
        <v>2106</v>
      </c>
      <c r="B451" s="10" t="s">
        <v>2</v>
      </c>
      <c r="K451" s="5">
        <v>980500</v>
      </c>
      <c r="L451" s="5">
        <f>K451/M451*100</f>
        <v>98.05</v>
      </c>
      <c r="M451" s="5">
        <v>1000000</v>
      </c>
      <c r="Q451" s="80"/>
      <c r="R451" s="80"/>
      <c r="S451" s="80">
        <v>500000</v>
      </c>
      <c r="T451" s="57"/>
      <c r="U451" s="57"/>
      <c r="V451" s="11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</row>
    <row r="452" spans="1:79" s="19" customFormat="1" ht="16.5" customHeight="1" thickBot="1">
      <c r="A452" s="7" t="s">
        <v>0</v>
      </c>
      <c r="B452" s="7"/>
      <c r="C452" s="4">
        <f t="shared" ref="C452:J452" si="15">SUM(C448:C450)</f>
        <v>238640</v>
      </c>
      <c r="D452" s="4">
        <f t="shared" si="15"/>
        <v>350000</v>
      </c>
      <c r="E452" s="4">
        <f t="shared" si="15"/>
        <v>327891</v>
      </c>
      <c r="F452" s="4">
        <f t="shared" si="15"/>
        <v>185.07755244755248</v>
      </c>
      <c r="G452" s="4">
        <f t="shared" si="15"/>
        <v>660000</v>
      </c>
      <c r="H452" s="4">
        <f t="shared" si="15"/>
        <v>506190.75</v>
      </c>
      <c r="I452" s="4">
        <f t="shared" si="15"/>
        <v>95.507688679245291</v>
      </c>
      <c r="J452" s="4">
        <f t="shared" si="15"/>
        <v>500000</v>
      </c>
      <c r="K452" s="4">
        <f>SUM(K448,K449,K450,K451)</f>
        <v>1124500</v>
      </c>
      <c r="L452" s="5">
        <f>K452/M452*100</f>
        <v>93.708333333333343</v>
      </c>
      <c r="M452" s="4">
        <f>SUM(M449:M451)</f>
        <v>1200000</v>
      </c>
      <c r="N452" s="4">
        <f>SUM(N448:N450)</f>
        <v>1000000</v>
      </c>
      <c r="O452" s="4">
        <f>SUM(O448:O450)</f>
        <v>997939</v>
      </c>
      <c r="P452" s="4">
        <f>SUM(P448:P450)</f>
        <v>200000</v>
      </c>
      <c r="Q452" s="4">
        <f>SUM(Q448:Q451)</f>
        <v>7040000</v>
      </c>
      <c r="R452" s="4">
        <f>SUM(R448:R450)</f>
        <v>6852441</v>
      </c>
      <c r="S452" s="4">
        <f>SUM(S448:S451)</f>
        <v>7000000</v>
      </c>
      <c r="T452" s="4"/>
      <c r="U452" s="4">
        <f>SUM(U448:U451)</f>
        <v>6000000</v>
      </c>
      <c r="V452" s="4">
        <f>SUM(V448:V451)</f>
        <v>0</v>
      </c>
      <c r="W452" s="158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</row>
    <row r="453" spans="1:79" s="19" customFormat="1" ht="16.5" customHeight="1" thickTop="1">
      <c r="A453" s="56"/>
      <c r="B453" s="56"/>
      <c r="C453" s="54"/>
      <c r="D453" s="54"/>
      <c r="E453" s="54"/>
      <c r="F453" s="54"/>
      <c r="G453" s="54"/>
      <c r="H453" s="54"/>
      <c r="I453" s="54"/>
      <c r="J453" s="54"/>
      <c r="K453" s="54"/>
      <c r="L453" s="55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</row>
    <row r="454" spans="1:79" ht="16.5" customHeight="1">
      <c r="X454" s="15"/>
      <c r="Y454" s="15"/>
    </row>
    <row r="455" spans="1:79" ht="16.5" customHeight="1">
      <c r="X455" s="15"/>
      <c r="Y455" s="15"/>
    </row>
    <row r="456" spans="1:79" ht="16.5" customHeight="1">
      <c r="X456" s="15"/>
      <c r="Y456" s="15"/>
    </row>
    <row r="457" spans="1:79" ht="16.5" customHeight="1">
      <c r="X457" s="15"/>
      <c r="Y457" s="15"/>
    </row>
    <row r="458" spans="1:79" s="39" customFormat="1" ht="16.5" customHeight="1">
      <c r="A458" s="53"/>
      <c r="B458" s="409" t="s">
        <v>20</v>
      </c>
      <c r="C458" s="409"/>
      <c r="D458" s="409"/>
      <c r="E458" s="47"/>
      <c r="F458" s="47"/>
      <c r="G458" s="47"/>
      <c r="H458" s="47"/>
      <c r="I458" s="47"/>
      <c r="J458" s="47"/>
      <c r="K458" s="50"/>
      <c r="L458" s="50"/>
      <c r="M458" s="47"/>
      <c r="N458" s="50"/>
      <c r="O458" s="50"/>
      <c r="P458" s="50"/>
      <c r="Q458" s="45"/>
      <c r="R458" s="50"/>
      <c r="S458" s="50"/>
      <c r="T458" s="50"/>
      <c r="U458" s="50"/>
      <c r="V458" s="50"/>
      <c r="W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</row>
    <row r="459" spans="1:79" s="39" customFormat="1" ht="16.5" customHeight="1">
      <c r="B459" s="38" t="s">
        <v>19</v>
      </c>
      <c r="C459" s="49"/>
      <c r="D459" s="52"/>
      <c r="E459" s="47"/>
      <c r="F459" s="47"/>
      <c r="G459" s="47"/>
      <c r="H459" s="47"/>
      <c r="I459" s="51"/>
      <c r="J459" s="51"/>
      <c r="K459" s="50"/>
      <c r="L459" s="50"/>
      <c r="M459" s="51"/>
      <c r="N459" s="50"/>
      <c r="O459" s="50"/>
      <c r="P459" s="50"/>
      <c r="Q459" s="45"/>
      <c r="R459" s="50"/>
      <c r="S459" s="50"/>
      <c r="T459" s="50"/>
      <c r="U459" s="50"/>
      <c r="V459" s="50"/>
      <c r="W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</row>
    <row r="460" spans="1:79" s="39" customFormat="1" ht="16.5" customHeight="1">
      <c r="B460" s="38"/>
      <c r="C460" s="49"/>
      <c r="D460" s="52"/>
      <c r="E460" s="47"/>
      <c r="F460" s="47"/>
      <c r="G460" s="47"/>
      <c r="H460" s="47"/>
      <c r="I460" s="51"/>
      <c r="J460" s="51"/>
      <c r="K460" s="50"/>
      <c r="L460" s="50"/>
      <c r="M460" s="51"/>
      <c r="N460" s="50"/>
      <c r="O460" s="50"/>
      <c r="P460" s="50"/>
      <c r="Q460" s="45"/>
      <c r="R460" s="50"/>
      <c r="S460" s="50"/>
      <c r="T460" s="50"/>
      <c r="U460" s="50"/>
      <c r="V460" s="50"/>
      <c r="W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</row>
    <row r="461" spans="1:79" s="39" customFormat="1" ht="16.5" customHeight="1">
      <c r="B461" s="38"/>
      <c r="C461" s="49"/>
      <c r="D461" s="52"/>
      <c r="E461" s="47"/>
      <c r="F461" s="47"/>
      <c r="G461" s="47"/>
      <c r="H461" s="47"/>
      <c r="I461" s="51"/>
      <c r="J461" s="51"/>
      <c r="K461" s="50"/>
      <c r="L461" s="50"/>
      <c r="M461" s="51"/>
      <c r="N461" s="50"/>
      <c r="O461" s="50"/>
      <c r="P461" s="50"/>
      <c r="Q461" s="45"/>
      <c r="R461" s="50"/>
      <c r="S461" s="50"/>
      <c r="T461" s="50"/>
      <c r="U461" s="50"/>
      <c r="V461" s="50"/>
      <c r="W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</row>
    <row r="462" spans="1:79" s="39" customFormat="1" ht="16.5" customHeight="1">
      <c r="B462" s="38"/>
      <c r="C462" s="49"/>
      <c r="D462" s="52"/>
      <c r="E462" s="47"/>
      <c r="F462" s="47"/>
      <c r="G462" s="47"/>
      <c r="H462" s="47"/>
      <c r="I462" s="51"/>
      <c r="J462" s="51"/>
      <c r="K462" s="50"/>
      <c r="L462" s="50"/>
      <c r="M462" s="51"/>
      <c r="N462" s="50"/>
      <c r="O462" s="50"/>
      <c r="P462" s="50"/>
      <c r="Q462" s="45"/>
      <c r="R462" s="50"/>
      <c r="S462" s="50"/>
      <c r="T462" s="50"/>
      <c r="U462" s="50"/>
      <c r="V462" s="50"/>
      <c r="W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</row>
    <row r="463" spans="1:79" ht="16.5" customHeight="1">
      <c r="A463" s="92" t="s">
        <v>76</v>
      </c>
      <c r="B463" s="92"/>
      <c r="C463" s="73"/>
    </row>
    <row r="464" spans="1:79" s="39" customFormat="1" ht="16.5" customHeight="1">
      <c r="A464" s="38" t="s">
        <v>73</v>
      </c>
      <c r="Q464" s="41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</row>
    <row r="465" spans="1:79" ht="16.5" customHeight="1">
      <c r="A465" s="38" t="s">
        <v>75</v>
      </c>
      <c r="B465" s="37"/>
      <c r="C465" s="37"/>
    </row>
    <row r="466" spans="1:79" s="30" customFormat="1" ht="16.5" customHeight="1">
      <c r="A466" s="410" t="s">
        <v>15</v>
      </c>
      <c r="B466" s="411"/>
      <c r="C466" s="34">
        <v>2014</v>
      </c>
      <c r="D466" s="414">
        <v>2015</v>
      </c>
      <c r="E466" s="415"/>
      <c r="F466" s="416"/>
      <c r="G466" s="414">
        <v>2016</v>
      </c>
      <c r="H466" s="415"/>
      <c r="I466" s="416"/>
      <c r="J466" s="28">
        <v>2017</v>
      </c>
      <c r="K466" s="417">
        <v>2017</v>
      </c>
      <c r="L466" s="418"/>
      <c r="M466" s="419"/>
      <c r="N466" s="417">
        <v>2018</v>
      </c>
      <c r="O466" s="419"/>
      <c r="P466" s="33">
        <v>2019</v>
      </c>
      <c r="Q466" s="434">
        <v>2020</v>
      </c>
      <c r="R466" s="434"/>
      <c r="S466" s="434">
        <v>2021</v>
      </c>
      <c r="T466" s="434"/>
      <c r="U466" s="32">
        <v>2022</v>
      </c>
      <c r="V466" s="425" t="s">
        <v>14</v>
      </c>
      <c r="W466" s="425" t="s">
        <v>13</v>
      </c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</row>
    <row r="467" spans="1:79" ht="45.75" customHeight="1">
      <c r="A467" s="412"/>
      <c r="B467" s="413"/>
      <c r="C467" s="29" t="s">
        <v>9</v>
      </c>
      <c r="D467" s="28" t="s">
        <v>8</v>
      </c>
      <c r="E467" s="28" t="s">
        <v>9</v>
      </c>
      <c r="F467" s="26" t="s">
        <v>12</v>
      </c>
      <c r="G467" s="26" t="s">
        <v>11</v>
      </c>
      <c r="H467" s="28" t="s">
        <v>9</v>
      </c>
      <c r="I467" s="26" t="s">
        <v>12</v>
      </c>
      <c r="J467" s="28" t="s">
        <v>8</v>
      </c>
      <c r="K467" s="28" t="s">
        <v>10</v>
      </c>
      <c r="L467" s="26" t="s">
        <v>12</v>
      </c>
      <c r="M467" s="26" t="s">
        <v>11</v>
      </c>
      <c r="N467" s="26" t="s">
        <v>11</v>
      </c>
      <c r="O467" s="28" t="s">
        <v>10</v>
      </c>
      <c r="P467" s="28" t="s">
        <v>8</v>
      </c>
      <c r="Q467" s="27" t="s">
        <v>8</v>
      </c>
      <c r="R467" s="26" t="s">
        <v>9</v>
      </c>
      <c r="S467" s="27" t="s">
        <v>8</v>
      </c>
      <c r="T467" s="26" t="s">
        <v>7</v>
      </c>
      <c r="U467" s="25" t="s">
        <v>6</v>
      </c>
      <c r="V467" s="426"/>
      <c r="W467" s="426"/>
    </row>
    <row r="468" spans="1:79" ht="16.5" customHeight="1">
      <c r="A468" s="24">
        <v>2003</v>
      </c>
      <c r="B468" s="21" t="s">
        <v>25</v>
      </c>
      <c r="C468" s="98">
        <v>0</v>
      </c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V468" s="80"/>
      <c r="W468" s="10"/>
    </row>
    <row r="469" spans="1:79" ht="16.5" customHeight="1">
      <c r="A469" s="24">
        <v>2102</v>
      </c>
      <c r="B469" s="21" t="s">
        <v>4</v>
      </c>
      <c r="C469" s="98">
        <v>178784</v>
      </c>
      <c r="D469" s="80"/>
      <c r="E469" s="80"/>
      <c r="F469" s="80"/>
      <c r="G469" s="80"/>
      <c r="H469" s="80"/>
      <c r="I469" s="80"/>
      <c r="J469" s="80"/>
      <c r="K469" s="10"/>
      <c r="L469" s="10"/>
      <c r="M469" s="80"/>
      <c r="N469" s="80">
        <v>500000</v>
      </c>
      <c r="O469" s="80">
        <v>375817.99</v>
      </c>
      <c r="P469" s="80">
        <v>500000</v>
      </c>
      <c r="Q469" s="80"/>
      <c r="R469" s="80"/>
      <c r="S469" s="80">
        <v>100000</v>
      </c>
      <c r="T469" s="80"/>
      <c r="U469" s="80">
        <v>500000</v>
      </c>
      <c r="V469" s="80"/>
      <c r="W469" s="80"/>
    </row>
    <row r="470" spans="1:79" ht="16.5" customHeight="1">
      <c r="A470" s="16">
        <v>2103</v>
      </c>
      <c r="B470" s="21" t="s">
        <v>26</v>
      </c>
      <c r="C470" s="157"/>
      <c r="D470" s="57"/>
      <c r="E470" s="57"/>
      <c r="F470" s="57"/>
      <c r="G470" s="57"/>
      <c r="H470" s="57"/>
      <c r="I470" s="57"/>
      <c r="J470" s="57"/>
      <c r="K470" s="12"/>
      <c r="L470" s="12"/>
      <c r="M470" s="57"/>
      <c r="N470" s="57"/>
      <c r="O470" s="57"/>
      <c r="P470" s="57"/>
      <c r="Q470" s="57"/>
      <c r="R470" s="57"/>
      <c r="S470" s="57"/>
      <c r="T470" s="57"/>
      <c r="U470" s="57">
        <v>500000</v>
      </c>
      <c r="V470" s="57"/>
      <c r="W470" s="80"/>
    </row>
    <row r="471" spans="1:79" ht="16.5" customHeight="1">
      <c r="A471" s="16">
        <v>2104</v>
      </c>
      <c r="B471" s="17" t="s">
        <v>33</v>
      </c>
      <c r="C471" s="157"/>
      <c r="D471" s="57"/>
      <c r="E471" s="57"/>
      <c r="F471" s="57"/>
      <c r="G471" s="57"/>
      <c r="H471" s="57"/>
      <c r="I471" s="57"/>
      <c r="J471" s="57"/>
      <c r="K471" s="12"/>
      <c r="L471" s="12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10"/>
    </row>
    <row r="472" spans="1:79" ht="16.5" customHeight="1">
      <c r="A472" s="16">
        <v>2106</v>
      </c>
      <c r="B472" s="10" t="s">
        <v>2</v>
      </c>
      <c r="C472" s="157"/>
      <c r="D472" s="57"/>
      <c r="E472" s="57"/>
      <c r="F472" s="57"/>
      <c r="G472" s="57"/>
      <c r="H472" s="57"/>
      <c r="I472" s="57"/>
      <c r="J472" s="57"/>
      <c r="K472" s="12"/>
      <c r="L472" s="12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10"/>
    </row>
    <row r="473" spans="1:79" ht="16.5" customHeight="1" thickBot="1">
      <c r="A473" s="7" t="s">
        <v>0</v>
      </c>
      <c r="B473" s="7"/>
      <c r="C473" s="139">
        <f>SUM(C468:C469)</f>
        <v>178784</v>
      </c>
      <c r="D473" s="4">
        <f>SUM(D468:D469)</f>
        <v>0</v>
      </c>
      <c r="E473" s="4">
        <f>SUM(E468:E469)</f>
        <v>0</v>
      </c>
      <c r="F473" s="97"/>
      <c r="G473" s="4">
        <f>SUM(G468:G469)</f>
        <v>0</v>
      </c>
      <c r="H473" s="4">
        <f>SUM(H468:H469)</f>
        <v>0</v>
      </c>
      <c r="I473" s="97"/>
      <c r="J473" s="4">
        <f>SUM(J468:J469)</f>
        <v>0</v>
      </c>
      <c r="K473" s="4">
        <f>SUM(K468:K469)</f>
        <v>0</v>
      </c>
      <c r="L473" s="4"/>
      <c r="M473" s="4">
        <f>SUM(M468:M469)</f>
        <v>0</v>
      </c>
      <c r="N473" s="4">
        <f>SUM(N468:N469)</f>
        <v>500000</v>
      </c>
      <c r="O473" s="4">
        <f>SUM(O468:O469)</f>
        <v>375817.99</v>
      </c>
      <c r="P473" s="4">
        <f>SUM(P468:P469)</f>
        <v>500000</v>
      </c>
      <c r="Q473" s="4">
        <f>SUM(Q468:Q469)</f>
        <v>0</v>
      </c>
      <c r="R473" s="4"/>
      <c r="S473" s="4">
        <f>SUM(S469)</f>
        <v>100000</v>
      </c>
      <c r="T473" s="4"/>
      <c r="U473" s="4">
        <f>SUM(U469:U472)</f>
        <v>1000000</v>
      </c>
      <c r="V473" s="4">
        <f>SUM(V469)</f>
        <v>0</v>
      </c>
      <c r="W473" s="156"/>
    </row>
    <row r="474" spans="1:79" ht="16.5" customHeight="1" thickTop="1"/>
    <row r="475" spans="1:79" s="39" customFormat="1" ht="16.5" customHeight="1">
      <c r="A475" s="53"/>
      <c r="B475" s="409"/>
      <c r="C475" s="409"/>
      <c r="D475" s="409"/>
      <c r="E475" s="47"/>
      <c r="F475" s="47"/>
      <c r="G475" s="47"/>
      <c r="H475" s="47"/>
      <c r="I475" s="47"/>
      <c r="J475" s="47"/>
      <c r="K475" s="50"/>
      <c r="L475" s="50"/>
      <c r="M475" s="47"/>
      <c r="N475" s="50"/>
      <c r="O475" s="50"/>
      <c r="P475" s="50"/>
      <c r="Q475" s="45"/>
      <c r="R475" s="50"/>
      <c r="S475" s="50"/>
      <c r="T475" s="50"/>
      <c r="U475" s="50"/>
      <c r="V475" s="50"/>
      <c r="W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</row>
    <row r="476" spans="1:79" s="39" customFormat="1" ht="16.5" customHeight="1">
      <c r="B476" s="38"/>
      <c r="C476" s="49"/>
      <c r="D476" s="52"/>
      <c r="E476" s="47"/>
      <c r="F476" s="47"/>
      <c r="G476" s="47"/>
      <c r="H476" s="47"/>
      <c r="I476" s="51"/>
      <c r="J476" s="51"/>
      <c r="K476" s="50"/>
      <c r="L476" s="50"/>
      <c r="M476" s="51"/>
      <c r="N476" s="50"/>
      <c r="O476" s="50"/>
      <c r="P476" s="50"/>
      <c r="Q476" s="45"/>
      <c r="R476" s="50"/>
      <c r="S476" s="50"/>
      <c r="T476" s="50"/>
      <c r="U476" s="50"/>
      <c r="V476" s="50"/>
      <c r="W476" s="40"/>
      <c r="X476" s="155">
        <f>V473+V492+V509+V519+V529+V540</f>
        <v>0</v>
      </c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</row>
    <row r="477" spans="1:79" s="39" customFormat="1" ht="16.5" customHeight="1">
      <c r="A477" s="38" t="s">
        <v>73</v>
      </c>
      <c r="Q477" s="41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</row>
    <row r="478" spans="1:79" ht="16.5" customHeight="1">
      <c r="A478" s="38" t="s">
        <v>74</v>
      </c>
      <c r="B478" s="37"/>
      <c r="C478" s="37"/>
    </row>
    <row r="479" spans="1:79" s="30" customFormat="1" ht="16.5" customHeight="1">
      <c r="A479" s="410" t="s">
        <v>15</v>
      </c>
      <c r="B479" s="411"/>
      <c r="C479" s="34">
        <v>2014</v>
      </c>
      <c r="D479" s="414">
        <v>2015</v>
      </c>
      <c r="E479" s="415"/>
      <c r="F479" s="416"/>
      <c r="G479" s="414">
        <v>2016</v>
      </c>
      <c r="H479" s="415"/>
      <c r="I479" s="416"/>
      <c r="J479" s="28">
        <v>2017</v>
      </c>
      <c r="K479" s="417">
        <v>2017</v>
      </c>
      <c r="L479" s="418"/>
      <c r="M479" s="419"/>
      <c r="N479" s="417">
        <v>2018</v>
      </c>
      <c r="O479" s="419"/>
      <c r="P479" s="33">
        <v>2019</v>
      </c>
      <c r="Q479" s="434">
        <v>2020</v>
      </c>
      <c r="R479" s="434"/>
      <c r="S479" s="434">
        <v>2021</v>
      </c>
      <c r="T479" s="434"/>
      <c r="U479" s="32">
        <v>2022</v>
      </c>
      <c r="V479" s="425" t="s">
        <v>14</v>
      </c>
      <c r="W479" s="425" t="s">
        <v>13</v>
      </c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</row>
    <row r="480" spans="1:79" ht="45.75" customHeight="1">
      <c r="A480" s="412"/>
      <c r="B480" s="413"/>
      <c r="C480" s="29" t="s">
        <v>9</v>
      </c>
      <c r="D480" s="28" t="s">
        <v>8</v>
      </c>
      <c r="E480" s="28" t="s">
        <v>9</v>
      </c>
      <c r="F480" s="26" t="s">
        <v>12</v>
      </c>
      <c r="G480" s="26" t="s">
        <v>11</v>
      </c>
      <c r="H480" s="28" t="s">
        <v>9</v>
      </c>
      <c r="I480" s="26" t="s">
        <v>12</v>
      </c>
      <c r="J480" s="28" t="s">
        <v>8</v>
      </c>
      <c r="K480" s="28" t="s">
        <v>10</v>
      </c>
      <c r="L480" s="26" t="s">
        <v>12</v>
      </c>
      <c r="M480" s="26" t="s">
        <v>11</v>
      </c>
      <c r="N480" s="26" t="s">
        <v>11</v>
      </c>
      <c r="O480" s="28" t="s">
        <v>10</v>
      </c>
      <c r="P480" s="28" t="s">
        <v>8</v>
      </c>
      <c r="Q480" s="27" t="s">
        <v>8</v>
      </c>
      <c r="R480" s="26" t="s">
        <v>9</v>
      </c>
      <c r="S480" s="27" t="s">
        <v>8</v>
      </c>
      <c r="T480" s="26" t="s">
        <v>7</v>
      </c>
      <c r="U480" s="25" t="s">
        <v>6</v>
      </c>
      <c r="V480" s="426"/>
      <c r="W480" s="426"/>
    </row>
    <row r="481" spans="1:79" ht="16.5" customHeight="1">
      <c r="A481" s="24">
        <v>2001</v>
      </c>
      <c r="B481" s="21" t="s">
        <v>5</v>
      </c>
      <c r="C481" s="24"/>
      <c r="D481" s="154"/>
      <c r="E481" s="154"/>
      <c r="F481" s="153"/>
      <c r="G481" s="154"/>
      <c r="H481" s="154"/>
      <c r="I481" s="153"/>
      <c r="J481" s="152"/>
      <c r="K481" s="80"/>
      <c r="L481" s="150"/>
      <c r="M481" s="152"/>
      <c r="N481" s="65"/>
      <c r="O481" s="65"/>
      <c r="P481" s="65"/>
      <c r="Q481" s="93"/>
      <c r="R481" s="65"/>
      <c r="S481" s="65"/>
      <c r="T481" s="65"/>
      <c r="U481" s="65"/>
      <c r="V481" s="65"/>
      <c r="W481" s="10"/>
    </row>
    <row r="482" spans="1:79" ht="16.5" customHeight="1">
      <c r="A482" s="24">
        <v>2002</v>
      </c>
      <c r="B482" s="21" t="s">
        <v>26</v>
      </c>
      <c r="C482" s="24"/>
      <c r="D482" s="154"/>
      <c r="E482" s="154"/>
      <c r="F482" s="153"/>
      <c r="G482" s="154"/>
      <c r="H482" s="154"/>
      <c r="I482" s="153"/>
      <c r="J482" s="152">
        <v>1000000</v>
      </c>
      <c r="K482" s="80">
        <v>56127</v>
      </c>
      <c r="L482" s="80">
        <f>K482/M482*100</f>
        <v>5.6127000000000002</v>
      </c>
      <c r="M482" s="152">
        <v>1000000</v>
      </c>
      <c r="N482" s="80">
        <v>640000</v>
      </c>
      <c r="O482" s="150">
        <v>472981.57</v>
      </c>
      <c r="P482" s="150"/>
      <c r="Q482" s="150"/>
      <c r="R482" s="150"/>
      <c r="S482" s="151"/>
      <c r="T482" s="150"/>
      <c r="U482" s="150"/>
      <c r="V482" s="65"/>
      <c r="W482" s="10"/>
    </row>
    <row r="483" spans="1:79" ht="16.5" customHeight="1">
      <c r="A483" s="24">
        <v>2003</v>
      </c>
      <c r="B483" s="21" t="s">
        <v>25</v>
      </c>
      <c r="C483" s="98">
        <v>0</v>
      </c>
      <c r="D483" s="80">
        <v>500000</v>
      </c>
      <c r="E483" s="80">
        <v>499581</v>
      </c>
      <c r="F483" s="80">
        <f>E483/D483*100</f>
        <v>99.916200000000003</v>
      </c>
      <c r="G483" s="80">
        <v>500000</v>
      </c>
      <c r="H483" s="80">
        <v>277550</v>
      </c>
      <c r="I483" s="80">
        <f>H483/G483*100</f>
        <v>55.510000000000005</v>
      </c>
      <c r="J483" s="80">
        <v>1000000</v>
      </c>
      <c r="K483" s="80">
        <v>109200</v>
      </c>
      <c r="L483" s="80">
        <f>K483/M483*100</f>
        <v>10.92</v>
      </c>
      <c r="M483" s="80">
        <v>1000000</v>
      </c>
      <c r="N483" s="80">
        <v>360000</v>
      </c>
      <c r="O483" s="80">
        <v>360000</v>
      </c>
      <c r="P483" s="80"/>
      <c r="Q483" s="80"/>
      <c r="R483" s="80"/>
      <c r="S483" s="80"/>
      <c r="T483" s="80"/>
      <c r="U483" s="80"/>
      <c r="V483" s="80"/>
      <c r="W483" s="10"/>
    </row>
    <row r="484" spans="1:79" ht="16.5" customHeight="1">
      <c r="A484" s="24">
        <v>2101</v>
      </c>
      <c r="B484" s="21" t="s">
        <v>25</v>
      </c>
      <c r="C484" s="98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1"/>
      <c r="R484" s="80"/>
      <c r="S484" s="80"/>
      <c r="T484" s="80"/>
      <c r="U484" s="80"/>
      <c r="V484" s="80"/>
      <c r="W484" s="10"/>
      <c r="X484" s="9"/>
      <c r="Y484" s="8"/>
    </row>
    <row r="485" spans="1:79" ht="16.5" customHeight="1">
      <c r="A485" s="24">
        <v>2102</v>
      </c>
      <c r="B485" s="21" t="s">
        <v>4</v>
      </c>
      <c r="C485" s="98">
        <v>796330</v>
      </c>
      <c r="D485" s="80">
        <v>3550000</v>
      </c>
      <c r="E485" s="80">
        <v>3038783</v>
      </c>
      <c r="F485" s="80">
        <f>E485/D485*100</f>
        <v>85.599521126760564</v>
      </c>
      <c r="G485" s="80">
        <v>2000000</v>
      </c>
      <c r="H485" s="80">
        <v>1324404.1499999999</v>
      </c>
      <c r="I485" s="80">
        <f>H485/G485*100</f>
        <v>66.220207500000001</v>
      </c>
      <c r="J485" s="80"/>
      <c r="K485" s="80">
        <v>941060</v>
      </c>
      <c r="L485" s="80">
        <f>K485/M485*100</f>
        <v>93.174257425742582</v>
      </c>
      <c r="M485" s="80">
        <v>1010000</v>
      </c>
      <c r="N485" s="80">
        <v>1500000</v>
      </c>
      <c r="O485" s="80">
        <v>1333963.5</v>
      </c>
      <c r="P485" s="80"/>
      <c r="Q485" s="146">
        <v>316800</v>
      </c>
      <c r="R485" s="80">
        <v>312332.5</v>
      </c>
      <c r="S485" s="146"/>
      <c r="T485" s="101">
        <v>500000</v>
      </c>
      <c r="U485" s="146">
        <v>500000</v>
      </c>
      <c r="V485" s="80"/>
      <c r="W485" s="10"/>
      <c r="X485" s="15"/>
      <c r="Y485" s="15"/>
    </row>
    <row r="486" spans="1:79" ht="16.5" customHeight="1">
      <c r="A486" s="16">
        <v>2103</v>
      </c>
      <c r="B486" s="21" t="s">
        <v>3</v>
      </c>
      <c r="C486" s="16"/>
      <c r="D486" s="57"/>
      <c r="E486" s="57"/>
      <c r="F486" s="80"/>
      <c r="G486" s="57"/>
      <c r="H486" s="57"/>
      <c r="I486" s="80"/>
      <c r="J486" s="57">
        <v>1000000</v>
      </c>
      <c r="K486" s="80">
        <v>1817184</v>
      </c>
      <c r="L486" s="80">
        <f>K486/M486*100</f>
        <v>98.226162162162169</v>
      </c>
      <c r="M486" s="57">
        <v>1850000</v>
      </c>
      <c r="N486" s="57">
        <v>1000000</v>
      </c>
      <c r="O486" s="57">
        <v>999390</v>
      </c>
      <c r="P486" s="57"/>
      <c r="Q486" s="148">
        <v>227000</v>
      </c>
      <c r="R486" s="57">
        <v>218700</v>
      </c>
      <c r="S486" s="148"/>
      <c r="T486" s="149">
        <v>300000</v>
      </c>
      <c r="U486" s="148">
        <v>300000</v>
      </c>
      <c r="V486" s="57"/>
      <c r="W486" s="10"/>
      <c r="X486" s="9"/>
      <c r="Y486" s="8"/>
    </row>
    <row r="487" spans="1:79" ht="16.5" customHeight="1">
      <c r="A487" s="24">
        <v>2104</v>
      </c>
      <c r="B487" s="17" t="s">
        <v>33</v>
      </c>
      <c r="C487" s="98">
        <v>437377.84</v>
      </c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>
        <v>20000000</v>
      </c>
      <c r="O487" s="80">
        <v>17637967.140000001</v>
      </c>
      <c r="P487" s="80"/>
      <c r="Q487" s="146"/>
      <c r="R487" s="80"/>
      <c r="S487" s="80"/>
      <c r="T487" s="101"/>
      <c r="U487" s="146"/>
      <c r="V487" s="80"/>
      <c r="W487" s="80"/>
      <c r="X487" s="15"/>
      <c r="Y487" s="15"/>
    </row>
    <row r="488" spans="1:79" s="10" customFormat="1" ht="16.5" customHeight="1">
      <c r="A488" s="14">
        <v>2106</v>
      </c>
      <c r="B488" s="10" t="s">
        <v>2</v>
      </c>
      <c r="K488" s="80"/>
      <c r="L488" s="80"/>
      <c r="Q488" s="146">
        <v>135000</v>
      </c>
      <c r="T488" s="101">
        <v>200000</v>
      </c>
      <c r="U488" s="147">
        <v>150000</v>
      </c>
      <c r="V488" s="80"/>
      <c r="X488" s="9"/>
      <c r="Y488" s="8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</row>
    <row r="489" spans="1:79" s="2" customFormat="1" ht="16.5" customHeight="1">
      <c r="A489" s="13">
        <v>2401</v>
      </c>
      <c r="B489" s="17" t="s">
        <v>21</v>
      </c>
      <c r="C489" s="12"/>
      <c r="D489" s="12"/>
      <c r="E489" s="12"/>
      <c r="F489" s="12"/>
      <c r="G489" s="10"/>
      <c r="H489" s="12"/>
      <c r="I489" s="10"/>
      <c r="J489" s="10"/>
      <c r="K489" s="80"/>
      <c r="L489" s="80"/>
      <c r="M489" s="10"/>
      <c r="N489" s="10"/>
      <c r="O489" s="10"/>
      <c r="P489" s="10"/>
      <c r="Q489" s="146"/>
      <c r="R489" s="101"/>
      <c r="S489" s="10"/>
      <c r="T489" s="10"/>
      <c r="U489" s="10"/>
      <c r="V489" s="80"/>
      <c r="W489" s="10"/>
      <c r="X489" s="15"/>
      <c r="Y489" s="15"/>
    </row>
    <row r="490" spans="1:79" s="77" customFormat="1" ht="16.5" customHeight="1">
      <c r="A490" s="88">
        <v>2505</v>
      </c>
      <c r="B490" s="12" t="s">
        <v>35</v>
      </c>
      <c r="C490" s="87"/>
      <c r="D490" s="85"/>
      <c r="E490" s="86"/>
      <c r="F490" s="86"/>
      <c r="G490" s="84"/>
      <c r="H490" s="85"/>
      <c r="I490" s="84"/>
      <c r="J490" s="83"/>
      <c r="K490" s="145"/>
      <c r="L490" s="80"/>
      <c r="M490" s="83"/>
      <c r="N490" s="143"/>
      <c r="O490" s="143"/>
      <c r="P490" s="143"/>
      <c r="Q490" s="144"/>
      <c r="R490" s="143"/>
      <c r="S490" s="143"/>
      <c r="T490" s="143"/>
      <c r="U490" s="143"/>
      <c r="V490" s="82"/>
      <c r="W490" s="82"/>
      <c r="X490" s="9"/>
      <c r="Y490" s="8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</row>
    <row r="491" spans="1:79" s="77" customFormat="1" ht="16.5" customHeight="1">
      <c r="A491" s="88">
        <v>2507</v>
      </c>
      <c r="B491" s="12" t="s">
        <v>1</v>
      </c>
      <c r="C491" s="87"/>
      <c r="D491" s="85"/>
      <c r="E491" s="86"/>
      <c r="F491" s="86"/>
      <c r="G491" s="84"/>
      <c r="H491" s="85"/>
      <c r="I491" s="84"/>
      <c r="J491" s="83"/>
      <c r="K491" s="142"/>
      <c r="L491" s="80"/>
      <c r="M491" s="83"/>
      <c r="N491" s="57">
        <v>500000</v>
      </c>
      <c r="O491" s="57">
        <v>371000</v>
      </c>
      <c r="P491" s="57"/>
      <c r="Q491" s="57"/>
      <c r="R491" s="57"/>
      <c r="S491" s="57"/>
      <c r="T491" s="57"/>
      <c r="U491" s="57"/>
      <c r="V491" s="57"/>
      <c r="W491" s="82"/>
      <c r="X491" s="15"/>
      <c r="Y491" s="15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</row>
    <row r="492" spans="1:79" ht="16.5" customHeight="1" thickBot="1">
      <c r="A492" s="7" t="s">
        <v>0</v>
      </c>
      <c r="B492" s="7"/>
      <c r="C492" s="4">
        <f>SUM(C481:C486)</f>
        <v>796330</v>
      </c>
      <c r="D492" s="4">
        <f>SUM(D481:D486)</f>
        <v>4050000</v>
      </c>
      <c r="E492" s="4">
        <f>SUM(E481:E486)</f>
        <v>3538364</v>
      </c>
      <c r="F492" s="97">
        <f>E492/D492*100</f>
        <v>87.367012345679001</v>
      </c>
      <c r="G492" s="4">
        <f>SUM(G481:G486)</f>
        <v>2500000</v>
      </c>
      <c r="H492" s="4">
        <f>SUM(H481:H486)</f>
        <v>1601954.15</v>
      </c>
      <c r="I492" s="97">
        <f>H492/G492*100</f>
        <v>64.078165999999996</v>
      </c>
      <c r="J492" s="4">
        <f>SUM(J481:J486)</f>
        <v>3000000</v>
      </c>
      <c r="K492" s="4">
        <f>SUM(K481:K486)</f>
        <v>2923571</v>
      </c>
      <c r="L492" s="80">
        <f>K492/M492*100</f>
        <v>60.155781893004111</v>
      </c>
      <c r="M492" s="4">
        <f>SUM(M481:M486)</f>
        <v>4860000</v>
      </c>
      <c r="N492" s="4">
        <f>SUM(N482:N491)</f>
        <v>24000000</v>
      </c>
      <c r="O492" s="4">
        <f>SUM(O482:O491)</f>
        <v>21175302.210000001</v>
      </c>
      <c r="P492" s="4">
        <f>SUM(P482:P491)</f>
        <v>0</v>
      </c>
      <c r="Q492" s="141">
        <f>SUM(Q481:Q491)</f>
        <v>678800</v>
      </c>
      <c r="R492" s="141">
        <f>SUM(R481:R491)</f>
        <v>531032.5</v>
      </c>
      <c r="S492" s="141">
        <f>SUM(S482:S491)</f>
        <v>0</v>
      </c>
      <c r="T492" s="141">
        <f>SUM(T485:T491)</f>
        <v>1000000</v>
      </c>
      <c r="U492" s="141">
        <f>SUM(U481:U491)</f>
        <v>950000</v>
      </c>
      <c r="V492" s="4">
        <f>SUM(V485:V491)</f>
        <v>0</v>
      </c>
      <c r="W492" s="10"/>
      <c r="X492" s="9"/>
      <c r="Y492" s="8"/>
    </row>
    <row r="493" spans="1:79" ht="16.5" customHeight="1" thickTop="1">
      <c r="X493" s="15"/>
      <c r="Y493" s="15"/>
    </row>
    <row r="494" spans="1:79" ht="16.5" customHeight="1">
      <c r="X494" s="9"/>
      <c r="Y494" s="8"/>
    </row>
    <row r="495" spans="1:79" ht="16.5" customHeight="1">
      <c r="X495" s="15"/>
      <c r="Y495" s="15"/>
    </row>
    <row r="496" spans="1:79" s="39" customFormat="1" ht="16.5" customHeight="1">
      <c r="A496" s="53"/>
      <c r="B496" s="409" t="s">
        <v>20</v>
      </c>
      <c r="C496" s="409"/>
      <c r="D496" s="409"/>
      <c r="E496" s="47"/>
      <c r="F496" s="47"/>
      <c r="G496" s="47"/>
      <c r="H496" s="47"/>
      <c r="I496" s="47"/>
      <c r="J496" s="47"/>
      <c r="K496" s="50"/>
      <c r="L496" s="50"/>
      <c r="M496" s="47"/>
      <c r="N496" s="50"/>
      <c r="O496" s="50"/>
      <c r="P496" s="50"/>
      <c r="Q496" s="45"/>
      <c r="R496" s="50"/>
      <c r="S496" s="50"/>
      <c r="T496" s="50"/>
      <c r="U496" s="50"/>
      <c r="V496" s="50"/>
      <c r="W496" s="40"/>
      <c r="X496" s="9"/>
      <c r="Y496" s="8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</row>
    <row r="497" spans="1:79" s="39" customFormat="1" ht="16.5" customHeight="1">
      <c r="B497" s="38" t="s">
        <v>19</v>
      </c>
      <c r="C497" s="49"/>
      <c r="D497" s="52"/>
      <c r="E497" s="47"/>
      <c r="F497" s="47"/>
      <c r="G497" s="47"/>
      <c r="H497" s="47"/>
      <c r="I497" s="51"/>
      <c r="J497" s="51"/>
      <c r="K497" s="50"/>
      <c r="L497" s="50"/>
      <c r="M497" s="51"/>
      <c r="N497" s="50"/>
      <c r="O497" s="50"/>
      <c r="P497" s="50"/>
      <c r="Q497" s="45"/>
      <c r="R497" s="50"/>
      <c r="S497" s="50"/>
      <c r="T497" s="50"/>
      <c r="U497" s="50"/>
      <c r="V497" s="50"/>
      <c r="W497" s="40"/>
      <c r="X497" s="15"/>
      <c r="Y497" s="15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</row>
    <row r="498" spans="1:79" s="39" customFormat="1" ht="16.5" customHeight="1">
      <c r="A498" s="77"/>
      <c r="B498" s="77"/>
      <c r="C498" s="77"/>
      <c r="D498" s="77"/>
      <c r="E498" s="77"/>
      <c r="F498" s="77"/>
      <c r="G498" s="77"/>
      <c r="I498" s="75"/>
      <c r="J498" s="75"/>
      <c r="K498" s="75"/>
      <c r="L498" s="75"/>
      <c r="M498" s="75"/>
      <c r="N498" s="75"/>
      <c r="O498" s="75"/>
      <c r="P498" s="75"/>
      <c r="Q498" s="76"/>
      <c r="R498" s="75"/>
      <c r="S498" s="75"/>
      <c r="T498" s="75"/>
      <c r="U498" s="75"/>
      <c r="V498" s="75"/>
      <c r="W498" s="74"/>
      <c r="X498" s="9"/>
      <c r="Y498" s="8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</row>
    <row r="499" spans="1:79" s="39" customFormat="1" ht="16.5" customHeight="1">
      <c r="A499" s="38" t="s">
        <v>73</v>
      </c>
      <c r="D499" s="77"/>
      <c r="E499" s="77"/>
      <c r="F499" s="77"/>
      <c r="G499" s="77"/>
      <c r="I499" s="75"/>
      <c r="J499" s="75"/>
      <c r="K499" s="75"/>
      <c r="L499" s="75"/>
      <c r="M499" s="75"/>
      <c r="N499" s="75"/>
      <c r="O499" s="75"/>
      <c r="P499" s="75"/>
      <c r="Q499" s="76"/>
      <c r="R499" s="75"/>
      <c r="S499" s="75"/>
      <c r="T499" s="75"/>
      <c r="U499" s="75"/>
      <c r="V499" s="75"/>
      <c r="W499" s="74"/>
      <c r="X499" s="15"/>
      <c r="Y499" s="15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</row>
    <row r="500" spans="1:79" s="39" customFormat="1" ht="16.5" customHeight="1">
      <c r="A500" s="38"/>
      <c r="D500" s="77"/>
      <c r="E500" s="77"/>
      <c r="F500" s="77"/>
      <c r="G500" s="77"/>
      <c r="I500" s="75"/>
      <c r="J500" s="75"/>
      <c r="K500" s="75"/>
      <c r="L500" s="75"/>
      <c r="M500" s="75"/>
      <c r="N500" s="75"/>
      <c r="O500" s="75"/>
      <c r="P500" s="75"/>
      <c r="Q500" s="76"/>
      <c r="R500" s="75"/>
      <c r="S500" s="75"/>
      <c r="T500" s="75"/>
      <c r="U500" s="75"/>
      <c r="V500" s="75"/>
      <c r="W500" s="74"/>
      <c r="X500" s="9"/>
      <c r="Y500" s="8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</row>
    <row r="501" spans="1:79" ht="16.5" customHeight="1">
      <c r="A501" s="38" t="s">
        <v>72</v>
      </c>
      <c r="B501" s="37"/>
      <c r="C501" s="37"/>
      <c r="X501" s="15"/>
      <c r="Y501" s="15"/>
    </row>
    <row r="502" spans="1:79" s="30" customFormat="1" ht="16.5" customHeight="1">
      <c r="A502" s="410" t="s">
        <v>15</v>
      </c>
      <c r="B502" s="411"/>
      <c r="C502" s="34">
        <v>2014</v>
      </c>
      <c r="D502" s="414">
        <v>2015</v>
      </c>
      <c r="E502" s="415"/>
      <c r="F502" s="416"/>
      <c r="G502" s="414">
        <v>2016</v>
      </c>
      <c r="H502" s="415"/>
      <c r="I502" s="416"/>
      <c r="J502" s="28">
        <v>2017</v>
      </c>
      <c r="K502" s="417">
        <v>2017</v>
      </c>
      <c r="L502" s="418"/>
      <c r="M502" s="419"/>
      <c r="N502" s="417">
        <v>2018</v>
      </c>
      <c r="O502" s="419"/>
      <c r="P502" s="33">
        <v>2019</v>
      </c>
      <c r="Q502" s="434">
        <v>2020</v>
      </c>
      <c r="R502" s="434"/>
      <c r="S502" s="434">
        <v>2021</v>
      </c>
      <c r="T502" s="434"/>
      <c r="U502" s="32">
        <v>2022</v>
      </c>
      <c r="V502" s="425" t="s">
        <v>14</v>
      </c>
      <c r="W502" s="425" t="s">
        <v>13</v>
      </c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</row>
    <row r="503" spans="1:79" ht="45.75" customHeight="1">
      <c r="A503" s="412"/>
      <c r="B503" s="413"/>
      <c r="C503" s="29" t="s">
        <v>9</v>
      </c>
      <c r="D503" s="28" t="s">
        <v>8</v>
      </c>
      <c r="E503" s="28" t="s">
        <v>9</v>
      </c>
      <c r="F503" s="26" t="s">
        <v>12</v>
      </c>
      <c r="G503" s="26" t="s">
        <v>11</v>
      </c>
      <c r="H503" s="28" t="s">
        <v>9</v>
      </c>
      <c r="I503" s="26" t="s">
        <v>12</v>
      </c>
      <c r="J503" s="28" t="s">
        <v>8</v>
      </c>
      <c r="K503" s="28" t="s">
        <v>10</v>
      </c>
      <c r="L503" s="26" t="s">
        <v>12</v>
      </c>
      <c r="M503" s="26" t="s">
        <v>11</v>
      </c>
      <c r="N503" s="26" t="s">
        <v>11</v>
      </c>
      <c r="O503" s="28" t="s">
        <v>10</v>
      </c>
      <c r="P503" s="28" t="s">
        <v>8</v>
      </c>
      <c r="Q503" s="27" t="s">
        <v>8</v>
      </c>
      <c r="R503" s="26" t="s">
        <v>9</v>
      </c>
      <c r="S503" s="27" t="s">
        <v>8</v>
      </c>
      <c r="T503" s="26" t="s">
        <v>7</v>
      </c>
      <c r="U503" s="25" t="s">
        <v>6</v>
      </c>
      <c r="V503" s="426"/>
      <c r="W503" s="426"/>
    </row>
    <row r="504" spans="1:79" ht="16.5" customHeight="1">
      <c r="A504" s="24">
        <v>2102</v>
      </c>
      <c r="B504" s="21" t="s">
        <v>4</v>
      </c>
      <c r="C504" s="98">
        <v>796330</v>
      </c>
      <c r="D504" s="80"/>
      <c r="E504" s="80"/>
      <c r="F504" s="80"/>
      <c r="G504" s="80"/>
      <c r="H504" s="80"/>
      <c r="I504" s="80"/>
      <c r="J504" s="80"/>
      <c r="K504" s="10"/>
      <c r="L504" s="10"/>
      <c r="M504" s="80"/>
      <c r="N504" s="80">
        <v>1000000</v>
      </c>
      <c r="O504" s="80">
        <v>101790</v>
      </c>
      <c r="P504" s="80"/>
      <c r="Q504" s="80">
        <v>283400</v>
      </c>
      <c r="R504" s="80"/>
      <c r="S504" s="80">
        <v>200000</v>
      </c>
      <c r="T504" s="80"/>
      <c r="U504" s="80">
        <v>500000</v>
      </c>
      <c r="V504" s="80"/>
      <c r="W504" s="10"/>
      <c r="X504" s="9"/>
      <c r="Y504" s="8"/>
    </row>
    <row r="505" spans="1:79" ht="16.5" customHeight="1">
      <c r="A505" s="16">
        <v>2103</v>
      </c>
      <c r="B505" s="21" t="s">
        <v>3</v>
      </c>
      <c r="C505" s="16"/>
      <c r="D505" s="57"/>
      <c r="E505" s="57"/>
      <c r="F505" s="80"/>
      <c r="G505" s="57"/>
      <c r="H505" s="57"/>
      <c r="I505" s="80"/>
      <c r="J505" s="57"/>
      <c r="K505" s="10"/>
      <c r="L505" s="12"/>
      <c r="M505" s="57"/>
      <c r="N505" s="57">
        <v>500000</v>
      </c>
      <c r="O505" s="57">
        <v>495400</v>
      </c>
      <c r="P505" s="57"/>
      <c r="Q505" s="57">
        <v>200000</v>
      </c>
      <c r="R505" s="57">
        <v>173000</v>
      </c>
      <c r="S505" s="57">
        <v>200000</v>
      </c>
      <c r="T505" s="57"/>
      <c r="U505" s="57">
        <v>500000</v>
      </c>
      <c r="V505" s="57"/>
      <c r="W505" s="10"/>
    </row>
    <row r="506" spans="1:79" ht="16.5" customHeight="1">
      <c r="A506" s="24">
        <v>2104</v>
      </c>
      <c r="B506" s="17" t="s">
        <v>33</v>
      </c>
      <c r="C506" s="16"/>
      <c r="D506" s="57"/>
      <c r="E506" s="57"/>
      <c r="F506" s="57"/>
      <c r="G506" s="57"/>
      <c r="H506" s="57"/>
      <c r="I506" s="57"/>
      <c r="J506" s="57"/>
      <c r="K506" s="12"/>
      <c r="L506" s="12"/>
      <c r="M506" s="57"/>
      <c r="N506" s="57"/>
      <c r="O506" s="57"/>
      <c r="P506" s="57"/>
      <c r="Q506" s="57">
        <v>8700000</v>
      </c>
      <c r="R506" s="57">
        <v>5094515.33</v>
      </c>
      <c r="S506" s="57"/>
      <c r="T506" s="57"/>
      <c r="U506" s="57">
        <v>10000000</v>
      </c>
      <c r="V506" s="57"/>
      <c r="W506" s="10"/>
    </row>
    <row r="507" spans="1:79" ht="16.5" customHeight="1">
      <c r="A507" s="14">
        <v>2106</v>
      </c>
      <c r="B507" s="10" t="s">
        <v>2</v>
      </c>
      <c r="C507" s="16"/>
      <c r="D507" s="57"/>
      <c r="E507" s="57"/>
      <c r="F507" s="57"/>
      <c r="G507" s="57"/>
      <c r="H507" s="57"/>
      <c r="I507" s="57"/>
      <c r="J507" s="57"/>
      <c r="K507" s="12"/>
      <c r="L507" s="12"/>
      <c r="M507" s="57"/>
      <c r="N507" s="57"/>
      <c r="O507" s="57"/>
      <c r="P507" s="57"/>
      <c r="Q507" s="57"/>
      <c r="R507" s="57"/>
      <c r="S507" s="57">
        <v>500000</v>
      </c>
      <c r="T507" s="57"/>
      <c r="U507" s="57">
        <v>200000</v>
      </c>
      <c r="V507" s="57"/>
      <c r="W507" s="10"/>
    </row>
    <row r="508" spans="1:79" ht="16.5" customHeight="1">
      <c r="A508" s="88">
        <v>2507</v>
      </c>
      <c r="B508" s="12" t="s">
        <v>1</v>
      </c>
      <c r="C508" s="16"/>
      <c r="D508" s="57"/>
      <c r="E508" s="57"/>
      <c r="F508" s="57"/>
      <c r="G508" s="57"/>
      <c r="H508" s="57"/>
      <c r="I508" s="57"/>
      <c r="J508" s="57"/>
      <c r="K508" s="12"/>
      <c r="L508" s="12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10"/>
    </row>
    <row r="509" spans="1:79" ht="16.5" customHeight="1" thickBot="1">
      <c r="A509" s="7" t="s">
        <v>0</v>
      </c>
      <c r="B509" s="7"/>
      <c r="C509" s="139">
        <f>SUM(C504:C505)</f>
        <v>796330</v>
      </c>
      <c r="D509" s="4"/>
      <c r="E509" s="4"/>
      <c r="F509" s="97"/>
      <c r="G509" s="4"/>
      <c r="H509" s="4"/>
      <c r="I509" s="97"/>
      <c r="J509" s="4"/>
      <c r="K509" s="4"/>
      <c r="L509" s="4"/>
      <c r="M509" s="4"/>
      <c r="N509" s="4">
        <f>SUM(N504:N505)</f>
        <v>1500000</v>
      </c>
      <c r="O509" s="4">
        <f>SUM(O504:O508)</f>
        <v>597190</v>
      </c>
      <c r="P509" s="4">
        <f>SUM(P504:P508)</f>
        <v>0</v>
      </c>
      <c r="Q509" s="4">
        <f>SUM(Q504:Q508)</f>
        <v>9183400</v>
      </c>
      <c r="R509" s="4">
        <f>SUM(R504:R508)</f>
        <v>5267515.33</v>
      </c>
      <c r="S509" s="4">
        <f>SUM(S504:S508)</f>
        <v>900000</v>
      </c>
      <c r="T509" s="4"/>
      <c r="U509" s="4">
        <f>SUM(U504:U508)</f>
        <v>11200000</v>
      </c>
      <c r="V509" s="4">
        <f>SUM(V504:V508)</f>
        <v>0</v>
      </c>
      <c r="W509" s="10"/>
    </row>
    <row r="510" spans="1:79" s="39" customFormat="1" ht="16.5" customHeight="1" thickTop="1">
      <c r="A510" s="77"/>
      <c r="B510" s="77"/>
      <c r="C510" s="77"/>
      <c r="D510" s="77"/>
      <c r="E510" s="77"/>
      <c r="F510" s="77"/>
      <c r="G510" s="77"/>
      <c r="I510" s="75"/>
      <c r="J510" s="75"/>
      <c r="K510" s="75"/>
      <c r="L510" s="75"/>
      <c r="M510" s="75"/>
      <c r="N510" s="75"/>
      <c r="O510" s="75"/>
      <c r="P510" s="75"/>
      <c r="Q510" s="76"/>
      <c r="R510" s="75"/>
      <c r="S510" s="75"/>
      <c r="T510" s="75"/>
      <c r="U510" s="75"/>
      <c r="V510" s="75"/>
      <c r="W510" s="74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40"/>
    </row>
    <row r="511" spans="1:79" ht="16.5" customHeight="1">
      <c r="A511" s="38" t="s">
        <v>71</v>
      </c>
      <c r="B511" s="37"/>
      <c r="C511" s="37"/>
    </row>
    <row r="512" spans="1:79" s="30" customFormat="1" ht="16.5" customHeight="1">
      <c r="A512" s="410" t="s">
        <v>15</v>
      </c>
      <c r="B512" s="411"/>
      <c r="C512" s="34">
        <v>2014</v>
      </c>
      <c r="D512" s="414">
        <v>2015</v>
      </c>
      <c r="E512" s="415"/>
      <c r="F512" s="416"/>
      <c r="G512" s="414">
        <v>2016</v>
      </c>
      <c r="H512" s="415"/>
      <c r="I512" s="416"/>
      <c r="J512" s="28">
        <v>2017</v>
      </c>
      <c r="K512" s="417">
        <v>2017</v>
      </c>
      <c r="L512" s="418"/>
      <c r="M512" s="419"/>
      <c r="N512" s="417">
        <v>2018</v>
      </c>
      <c r="O512" s="419"/>
      <c r="P512" s="33">
        <v>2019</v>
      </c>
      <c r="Q512" s="434">
        <v>2020</v>
      </c>
      <c r="R512" s="434"/>
      <c r="S512" s="434">
        <v>2021</v>
      </c>
      <c r="T512" s="434"/>
      <c r="U512" s="32">
        <v>2022</v>
      </c>
      <c r="V512" s="425" t="s">
        <v>14</v>
      </c>
      <c r="W512" s="425" t="s">
        <v>13</v>
      </c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</row>
    <row r="513" spans="1:79" ht="45.75" customHeight="1">
      <c r="A513" s="412"/>
      <c r="B513" s="413"/>
      <c r="C513" s="29" t="s">
        <v>9</v>
      </c>
      <c r="D513" s="28" t="s">
        <v>8</v>
      </c>
      <c r="E513" s="28" t="s">
        <v>9</v>
      </c>
      <c r="F513" s="26" t="s">
        <v>12</v>
      </c>
      <c r="G513" s="26" t="s">
        <v>11</v>
      </c>
      <c r="H513" s="28" t="s">
        <v>9</v>
      </c>
      <c r="I513" s="26" t="s">
        <v>12</v>
      </c>
      <c r="J513" s="28" t="s">
        <v>8</v>
      </c>
      <c r="K513" s="28" t="s">
        <v>10</v>
      </c>
      <c r="L513" s="26" t="s">
        <v>12</v>
      </c>
      <c r="M513" s="26" t="s">
        <v>11</v>
      </c>
      <c r="N513" s="26" t="s">
        <v>11</v>
      </c>
      <c r="O513" s="28" t="s">
        <v>10</v>
      </c>
      <c r="P513" s="28" t="s">
        <v>8</v>
      </c>
      <c r="Q513" s="27" t="s">
        <v>8</v>
      </c>
      <c r="R513" s="26" t="s">
        <v>68</v>
      </c>
      <c r="S513" s="27" t="s">
        <v>8</v>
      </c>
      <c r="T513" s="26" t="s">
        <v>7</v>
      </c>
      <c r="U513" s="25" t="s">
        <v>6</v>
      </c>
      <c r="V513" s="426"/>
      <c r="W513" s="426"/>
    </row>
    <row r="514" spans="1:79" ht="16.5" customHeight="1">
      <c r="A514" s="24">
        <v>2102</v>
      </c>
      <c r="B514" s="21" t="s">
        <v>4</v>
      </c>
      <c r="C514" s="98">
        <v>796330</v>
      </c>
      <c r="D514" s="80"/>
      <c r="E514" s="80"/>
      <c r="F514" s="80"/>
      <c r="G514" s="80"/>
      <c r="H514" s="80"/>
      <c r="I514" s="80"/>
      <c r="J514" s="80"/>
      <c r="K514" s="10"/>
      <c r="L514" s="10"/>
      <c r="M514" s="80"/>
      <c r="N514" s="80">
        <v>1000000</v>
      </c>
      <c r="O514" s="80"/>
      <c r="P514" s="80"/>
      <c r="Q514" s="80">
        <v>500000</v>
      </c>
      <c r="R514" s="80">
        <v>125490</v>
      </c>
      <c r="S514" s="80">
        <v>100000</v>
      </c>
      <c r="T514" s="80"/>
      <c r="U514" s="80">
        <v>250000</v>
      </c>
      <c r="V514" s="80"/>
      <c r="W514" s="10"/>
      <c r="X514" s="9"/>
      <c r="Y514" s="8"/>
    </row>
    <row r="515" spans="1:79" ht="16.5" customHeight="1">
      <c r="A515" s="16">
        <v>2103</v>
      </c>
      <c r="B515" s="21" t="s">
        <v>3</v>
      </c>
      <c r="C515" s="16"/>
      <c r="D515" s="57"/>
      <c r="E515" s="57"/>
      <c r="F515" s="80"/>
      <c r="G515" s="57"/>
      <c r="H515" s="57"/>
      <c r="I515" s="80"/>
      <c r="J515" s="57"/>
      <c r="K515" s="10"/>
      <c r="L515" s="12"/>
      <c r="M515" s="57"/>
      <c r="N515" s="57">
        <v>500000</v>
      </c>
      <c r="O515" s="57"/>
      <c r="P515" s="57"/>
      <c r="Q515" s="57">
        <v>500000</v>
      </c>
      <c r="R515" s="57"/>
      <c r="S515" s="57">
        <v>100000</v>
      </c>
      <c r="T515" s="57"/>
      <c r="U515" s="57">
        <v>500000</v>
      </c>
      <c r="V515" s="57"/>
      <c r="W515" s="10"/>
      <c r="X515" s="15"/>
      <c r="Y515" s="15"/>
    </row>
    <row r="516" spans="1:79" ht="16.5" customHeight="1">
      <c r="A516" s="14">
        <v>2106</v>
      </c>
      <c r="B516" s="10" t="s">
        <v>2</v>
      </c>
      <c r="C516" s="16"/>
      <c r="D516" s="57"/>
      <c r="E516" s="57"/>
      <c r="F516" s="57"/>
      <c r="G516" s="57"/>
      <c r="H516" s="57"/>
      <c r="I516" s="57"/>
      <c r="J516" s="57"/>
      <c r="K516" s="12"/>
      <c r="L516" s="12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10"/>
      <c r="X516" s="9"/>
      <c r="Y516" s="8"/>
    </row>
    <row r="517" spans="1:79" ht="16.5" customHeight="1">
      <c r="A517" s="16">
        <v>2507</v>
      </c>
      <c r="B517" s="12" t="s">
        <v>1</v>
      </c>
      <c r="C517" s="16"/>
      <c r="D517" s="57"/>
      <c r="E517" s="57"/>
      <c r="F517" s="57"/>
      <c r="G517" s="57"/>
      <c r="H517" s="57"/>
      <c r="I517" s="57"/>
      <c r="J517" s="57"/>
      <c r="K517" s="12"/>
      <c r="L517" s="12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10"/>
    </row>
    <row r="518" spans="1:79" ht="16.5" customHeight="1">
      <c r="A518" s="16"/>
      <c r="B518" s="140"/>
      <c r="C518" s="16"/>
      <c r="D518" s="57"/>
      <c r="E518" s="57"/>
      <c r="F518" s="57"/>
      <c r="G518" s="57"/>
      <c r="H518" s="57"/>
      <c r="I518" s="57"/>
      <c r="J518" s="57"/>
      <c r="K518" s="12"/>
      <c r="L518" s="12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10"/>
    </row>
    <row r="519" spans="1:79" ht="16.5" customHeight="1" thickBot="1">
      <c r="A519" s="7" t="s">
        <v>0</v>
      </c>
      <c r="B519" s="7"/>
      <c r="C519" s="139">
        <f>SUM(C514:C515)</f>
        <v>796330</v>
      </c>
      <c r="D519" s="4"/>
      <c r="E519" s="4"/>
      <c r="F519" s="97"/>
      <c r="G519" s="4"/>
      <c r="H519" s="4"/>
      <c r="I519" s="97"/>
      <c r="J519" s="4"/>
      <c r="K519" s="4"/>
      <c r="L519" s="4"/>
      <c r="M519" s="4"/>
      <c r="N519" s="4">
        <f>SUM(N514:N515)</f>
        <v>1500000</v>
      </c>
      <c r="O519" s="4">
        <f>SUM(O514:O515)</f>
        <v>0</v>
      </c>
      <c r="P519" s="4">
        <f>SUM(P514:P516)</f>
        <v>0</v>
      </c>
      <c r="Q519" s="4">
        <f>SUM(Q514:Q518)</f>
        <v>1000000</v>
      </c>
      <c r="R519" s="4">
        <f>SUM(R514:R518)</f>
        <v>125490</v>
      </c>
      <c r="S519" s="4">
        <f>SUM(S514:S517)</f>
        <v>200000</v>
      </c>
      <c r="T519" s="4"/>
      <c r="U519" s="4">
        <f>SUM(U514:U518)</f>
        <v>750000</v>
      </c>
      <c r="V519" s="4">
        <f>SUM(V514:V516)</f>
        <v>0</v>
      </c>
      <c r="W519" s="10"/>
    </row>
    <row r="520" spans="1:79" s="39" customFormat="1" ht="16.5" customHeight="1" thickTop="1">
      <c r="A520" s="77"/>
      <c r="B520" s="77"/>
      <c r="C520" s="77"/>
      <c r="D520" s="77"/>
      <c r="E520" s="77"/>
      <c r="F520" s="77"/>
      <c r="G520" s="77"/>
      <c r="I520" s="75"/>
      <c r="J520" s="75"/>
      <c r="K520" s="75"/>
      <c r="L520" s="75"/>
      <c r="M520" s="75"/>
      <c r="N520" s="75"/>
      <c r="O520" s="75"/>
      <c r="P520" s="75"/>
      <c r="Q520" s="76"/>
      <c r="R520" s="75"/>
      <c r="S520" s="75"/>
      <c r="T520" s="75"/>
      <c r="U520" s="75"/>
      <c r="V520" s="75"/>
      <c r="W520" s="74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40"/>
    </row>
    <row r="521" spans="1:79" ht="16.5" customHeight="1">
      <c r="A521" s="38" t="s">
        <v>70</v>
      </c>
      <c r="B521" s="37"/>
      <c r="C521" s="37"/>
    </row>
    <row r="522" spans="1:79" s="30" customFormat="1" ht="16.5" customHeight="1">
      <c r="A522" s="410" t="s">
        <v>15</v>
      </c>
      <c r="B522" s="411"/>
      <c r="C522" s="34">
        <v>2014</v>
      </c>
      <c r="D522" s="414">
        <v>2015</v>
      </c>
      <c r="E522" s="415"/>
      <c r="F522" s="416"/>
      <c r="G522" s="414">
        <v>2016</v>
      </c>
      <c r="H522" s="415"/>
      <c r="I522" s="416"/>
      <c r="J522" s="28">
        <v>2017</v>
      </c>
      <c r="K522" s="417">
        <v>2017</v>
      </c>
      <c r="L522" s="418"/>
      <c r="M522" s="419"/>
      <c r="N522" s="417">
        <v>2018</v>
      </c>
      <c r="O522" s="419"/>
      <c r="P522" s="33">
        <v>2019</v>
      </c>
      <c r="Q522" s="434">
        <v>2020</v>
      </c>
      <c r="R522" s="434"/>
      <c r="S522" s="434">
        <v>2021</v>
      </c>
      <c r="T522" s="434"/>
      <c r="U522" s="32">
        <v>2022</v>
      </c>
      <c r="V522" s="425" t="s">
        <v>14</v>
      </c>
      <c r="W522" s="425" t="s">
        <v>13</v>
      </c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</row>
    <row r="523" spans="1:79" ht="45.75" customHeight="1">
      <c r="A523" s="412"/>
      <c r="B523" s="413"/>
      <c r="C523" s="29" t="s">
        <v>9</v>
      </c>
      <c r="D523" s="28" t="s">
        <v>8</v>
      </c>
      <c r="E523" s="28" t="s">
        <v>9</v>
      </c>
      <c r="F523" s="26" t="s">
        <v>12</v>
      </c>
      <c r="G523" s="26" t="s">
        <v>11</v>
      </c>
      <c r="H523" s="28" t="s">
        <v>9</v>
      </c>
      <c r="I523" s="26" t="s">
        <v>12</v>
      </c>
      <c r="J523" s="28" t="s">
        <v>8</v>
      </c>
      <c r="K523" s="28" t="s">
        <v>10</v>
      </c>
      <c r="L523" s="26" t="s">
        <v>12</v>
      </c>
      <c r="M523" s="26" t="s">
        <v>11</v>
      </c>
      <c r="N523" s="26" t="s">
        <v>11</v>
      </c>
      <c r="O523" s="28" t="s">
        <v>10</v>
      </c>
      <c r="P523" s="28" t="s">
        <v>8</v>
      </c>
      <c r="Q523" s="27" t="s">
        <v>8</v>
      </c>
      <c r="R523" s="26" t="s">
        <v>9</v>
      </c>
      <c r="S523" s="27" t="s">
        <v>8</v>
      </c>
      <c r="T523" s="26" t="s">
        <v>7</v>
      </c>
      <c r="U523" s="25" t="s">
        <v>6</v>
      </c>
      <c r="V523" s="426"/>
      <c r="W523" s="426"/>
    </row>
    <row r="524" spans="1:79" ht="16.5" customHeight="1">
      <c r="A524" s="24">
        <v>2102</v>
      </c>
      <c r="B524" s="21" t="s">
        <v>4</v>
      </c>
      <c r="C524" s="98">
        <v>796330</v>
      </c>
      <c r="D524" s="80"/>
      <c r="E524" s="80"/>
      <c r="F524" s="80"/>
      <c r="G524" s="80"/>
      <c r="H524" s="80"/>
      <c r="I524" s="80"/>
      <c r="J524" s="80"/>
      <c r="K524" s="10"/>
      <c r="L524" s="10"/>
      <c r="M524" s="80"/>
      <c r="N524" s="80">
        <v>1000000</v>
      </c>
      <c r="O524" s="80">
        <v>863195</v>
      </c>
      <c r="P524" s="80">
        <v>100000</v>
      </c>
      <c r="Q524" s="80">
        <v>206800</v>
      </c>
      <c r="R524" s="80">
        <v>203400</v>
      </c>
      <c r="S524" s="80">
        <v>200000</v>
      </c>
      <c r="T524" s="80"/>
      <c r="U524" s="80">
        <v>2000000</v>
      </c>
      <c r="V524" s="80"/>
      <c r="W524" s="10"/>
    </row>
    <row r="525" spans="1:79" ht="16.5" customHeight="1">
      <c r="A525" s="16">
        <v>2103</v>
      </c>
      <c r="B525" s="21" t="s">
        <v>3</v>
      </c>
      <c r="C525" s="16"/>
      <c r="D525" s="57"/>
      <c r="E525" s="57"/>
      <c r="F525" s="80"/>
      <c r="G525" s="57"/>
      <c r="H525" s="57"/>
      <c r="I525" s="80"/>
      <c r="J525" s="57"/>
      <c r="K525" s="10"/>
      <c r="L525" s="12"/>
      <c r="M525" s="57"/>
      <c r="N525" s="57">
        <v>500000</v>
      </c>
      <c r="O525" s="57">
        <v>493245</v>
      </c>
      <c r="P525" s="57">
        <v>100000</v>
      </c>
      <c r="Q525" s="57">
        <v>203000</v>
      </c>
      <c r="R525" s="57">
        <v>189600</v>
      </c>
      <c r="S525" s="80">
        <v>200000</v>
      </c>
      <c r="T525" s="80"/>
      <c r="U525" s="80">
        <v>1500000</v>
      </c>
      <c r="V525" s="80"/>
      <c r="W525" s="10"/>
    </row>
    <row r="526" spans="1:79" ht="16.5" customHeight="1">
      <c r="A526" s="14">
        <v>2106</v>
      </c>
      <c r="B526" s="10" t="s">
        <v>2</v>
      </c>
      <c r="C526" s="16"/>
      <c r="D526" s="57"/>
      <c r="E526" s="57"/>
      <c r="F526" s="57"/>
      <c r="G526" s="57"/>
      <c r="H526" s="57"/>
      <c r="I526" s="57"/>
      <c r="J526" s="57"/>
      <c r="K526" s="12"/>
      <c r="L526" s="12"/>
      <c r="M526" s="57"/>
      <c r="N526" s="57"/>
      <c r="O526" s="57"/>
      <c r="P526" s="57"/>
      <c r="Q526" s="57"/>
      <c r="R526" s="57"/>
      <c r="S526" s="57">
        <v>500000</v>
      </c>
      <c r="T526" s="57"/>
      <c r="U526" s="57">
        <v>2000000</v>
      </c>
      <c r="V526" s="57"/>
      <c r="W526" s="10"/>
    </row>
    <row r="527" spans="1:79" ht="16.5" customHeight="1">
      <c r="A527" s="16">
        <v>2507</v>
      </c>
      <c r="B527" s="12" t="s">
        <v>1</v>
      </c>
      <c r="C527" s="16"/>
      <c r="D527" s="57"/>
      <c r="E527" s="57"/>
      <c r="F527" s="57"/>
      <c r="G527" s="57"/>
      <c r="H527" s="57"/>
      <c r="I527" s="57"/>
      <c r="J527" s="57"/>
      <c r="K527" s="12"/>
      <c r="L527" s="12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10"/>
    </row>
    <row r="528" spans="1:79" ht="16.5" customHeight="1">
      <c r="A528" s="24">
        <v>2104</v>
      </c>
      <c r="B528" s="17" t="s">
        <v>33</v>
      </c>
      <c r="C528" s="16"/>
      <c r="D528" s="57"/>
      <c r="E528" s="57"/>
      <c r="F528" s="57"/>
      <c r="G528" s="57"/>
      <c r="H528" s="57"/>
      <c r="I528" s="57"/>
      <c r="J528" s="57"/>
      <c r="K528" s="12"/>
      <c r="L528" s="12"/>
      <c r="M528" s="57"/>
      <c r="N528" s="57"/>
      <c r="O528" s="57"/>
      <c r="P528" s="57"/>
      <c r="Q528" s="57">
        <v>1020000</v>
      </c>
      <c r="R528" s="57">
        <v>589369.4</v>
      </c>
      <c r="S528" s="57">
        <v>500000</v>
      </c>
      <c r="T528" s="57"/>
      <c r="U528" s="57"/>
      <c r="V528" s="57"/>
      <c r="W528" s="10"/>
    </row>
    <row r="529" spans="1:79" ht="16.5" customHeight="1" thickBot="1">
      <c r="A529" s="7" t="s">
        <v>0</v>
      </c>
      <c r="B529" s="7"/>
      <c r="C529" s="139">
        <f>SUM(C524:C525)</f>
        <v>796330</v>
      </c>
      <c r="D529" s="4"/>
      <c r="E529" s="4"/>
      <c r="F529" s="97"/>
      <c r="G529" s="4"/>
      <c r="H529" s="4"/>
      <c r="I529" s="97"/>
      <c r="J529" s="4"/>
      <c r="K529" s="4"/>
      <c r="L529" s="4"/>
      <c r="M529" s="4"/>
      <c r="N529" s="4">
        <f>SUM(N524:N525)</f>
        <v>1500000</v>
      </c>
      <c r="O529" s="4">
        <f>SUM(O524:O525)</f>
        <v>1356440</v>
      </c>
      <c r="P529" s="4">
        <f>SUM(P524:P525)</f>
        <v>200000</v>
      </c>
      <c r="Q529" s="4">
        <f>SUM(Q524:Q528)</f>
        <v>1429800</v>
      </c>
      <c r="R529" s="4">
        <f>SUM(R524:R528)</f>
        <v>982369.4</v>
      </c>
      <c r="S529" s="4">
        <f>SUM(S524:S528)</f>
        <v>1400000</v>
      </c>
      <c r="T529" s="4"/>
      <c r="U529" s="4">
        <f>SUM(U524:U528)</f>
        <v>5500000</v>
      </c>
      <c r="V529" s="4">
        <f>SUM(V524:V528)</f>
        <v>0</v>
      </c>
      <c r="W529" s="10"/>
    </row>
    <row r="530" spans="1:79" s="39" customFormat="1" ht="16.5" customHeight="1" thickTop="1">
      <c r="A530" s="77"/>
      <c r="B530" s="77"/>
      <c r="C530" s="77"/>
      <c r="D530" s="77"/>
      <c r="E530" s="77"/>
      <c r="F530" s="77"/>
      <c r="G530" s="77"/>
      <c r="I530" s="75"/>
      <c r="J530" s="75"/>
      <c r="K530" s="75"/>
      <c r="L530" s="75"/>
      <c r="M530" s="75"/>
      <c r="N530" s="75"/>
      <c r="O530" s="75"/>
      <c r="P530" s="75"/>
      <c r="Q530" s="76"/>
      <c r="R530" s="75"/>
      <c r="S530" s="75"/>
      <c r="T530" s="75"/>
      <c r="U530" s="75"/>
      <c r="V530" s="75"/>
      <c r="W530" s="74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</row>
    <row r="531" spans="1:79" s="39" customFormat="1" ht="16.5" customHeight="1">
      <c r="A531" s="77"/>
      <c r="B531" s="77"/>
      <c r="C531" s="77"/>
      <c r="D531" s="77"/>
      <c r="E531" s="77"/>
      <c r="F531" s="77"/>
      <c r="G531" s="77"/>
      <c r="I531" s="75"/>
      <c r="J531" s="75"/>
      <c r="K531" s="75"/>
      <c r="L531" s="75"/>
      <c r="M531" s="75"/>
      <c r="N531" s="75"/>
      <c r="O531" s="75"/>
      <c r="P531" s="75"/>
      <c r="Q531" s="76"/>
      <c r="R531" s="75"/>
      <c r="S531" s="75"/>
      <c r="T531" s="75"/>
      <c r="U531" s="75"/>
      <c r="V531" s="75"/>
      <c r="W531" s="74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</row>
    <row r="532" spans="1:79" ht="16.5" customHeight="1">
      <c r="A532" s="38" t="s">
        <v>69</v>
      </c>
      <c r="B532" s="37"/>
      <c r="C532" s="37"/>
    </row>
    <row r="533" spans="1:79" s="30" customFormat="1" ht="16.5" customHeight="1">
      <c r="A533" s="410" t="s">
        <v>15</v>
      </c>
      <c r="B533" s="411"/>
      <c r="C533" s="34">
        <v>2014</v>
      </c>
      <c r="D533" s="414">
        <v>2015</v>
      </c>
      <c r="E533" s="415"/>
      <c r="F533" s="416"/>
      <c r="G533" s="414">
        <v>2016</v>
      </c>
      <c r="H533" s="415"/>
      <c r="I533" s="416"/>
      <c r="J533" s="28">
        <v>2017</v>
      </c>
      <c r="K533" s="417">
        <v>2017</v>
      </c>
      <c r="L533" s="418"/>
      <c r="M533" s="419"/>
      <c r="N533" s="417">
        <v>2018</v>
      </c>
      <c r="O533" s="419"/>
      <c r="P533" s="33">
        <v>2019</v>
      </c>
      <c r="Q533" s="434">
        <v>2020</v>
      </c>
      <c r="R533" s="434"/>
      <c r="S533" s="434">
        <v>2021</v>
      </c>
      <c r="T533" s="434"/>
      <c r="U533" s="32">
        <v>2022</v>
      </c>
      <c r="V533" s="425" t="s">
        <v>14</v>
      </c>
      <c r="W533" s="425" t="s">
        <v>13</v>
      </c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</row>
    <row r="534" spans="1:79" ht="45.75" customHeight="1">
      <c r="A534" s="412"/>
      <c r="B534" s="413"/>
      <c r="C534" s="29" t="s">
        <v>9</v>
      </c>
      <c r="D534" s="28" t="s">
        <v>8</v>
      </c>
      <c r="E534" s="28" t="s">
        <v>9</v>
      </c>
      <c r="F534" s="26" t="s">
        <v>12</v>
      </c>
      <c r="G534" s="26" t="s">
        <v>11</v>
      </c>
      <c r="H534" s="28" t="s">
        <v>9</v>
      </c>
      <c r="I534" s="26" t="s">
        <v>12</v>
      </c>
      <c r="J534" s="28" t="s">
        <v>8</v>
      </c>
      <c r="K534" s="28" t="s">
        <v>10</v>
      </c>
      <c r="L534" s="26" t="s">
        <v>12</v>
      </c>
      <c r="M534" s="26" t="s">
        <v>11</v>
      </c>
      <c r="N534" s="26" t="s">
        <v>11</v>
      </c>
      <c r="O534" s="28" t="s">
        <v>10</v>
      </c>
      <c r="P534" s="28" t="s">
        <v>8</v>
      </c>
      <c r="Q534" s="27" t="s">
        <v>8</v>
      </c>
      <c r="R534" s="26" t="s">
        <v>68</v>
      </c>
      <c r="S534" s="27" t="s">
        <v>8</v>
      </c>
      <c r="T534" s="26" t="s">
        <v>7</v>
      </c>
      <c r="U534" s="25" t="s">
        <v>6</v>
      </c>
      <c r="V534" s="426"/>
      <c r="W534" s="426"/>
    </row>
    <row r="535" spans="1:79" ht="16.5" customHeight="1">
      <c r="A535" s="24">
        <v>2102</v>
      </c>
      <c r="B535" s="21" t="s">
        <v>4</v>
      </c>
      <c r="C535" s="98">
        <v>796330</v>
      </c>
      <c r="D535" s="80"/>
      <c r="E535" s="80"/>
      <c r="F535" s="80"/>
      <c r="G535" s="80"/>
      <c r="H535" s="80"/>
      <c r="I535" s="80"/>
      <c r="J535" s="80"/>
      <c r="K535" s="10"/>
      <c r="L535" s="10"/>
      <c r="M535" s="80"/>
      <c r="N535" s="80">
        <v>1000000</v>
      </c>
      <c r="O535" s="80">
        <v>418389</v>
      </c>
      <c r="P535" s="80"/>
      <c r="Q535" s="80"/>
      <c r="R535" s="80"/>
      <c r="S535" s="80">
        <v>300000</v>
      </c>
      <c r="T535" s="80"/>
      <c r="U535" s="80">
        <v>600000</v>
      </c>
      <c r="V535" s="80"/>
      <c r="W535" s="10"/>
    </row>
    <row r="536" spans="1:79" ht="16.5" customHeight="1">
      <c r="A536" s="16">
        <v>2103</v>
      </c>
      <c r="B536" s="21" t="s">
        <v>3</v>
      </c>
      <c r="C536" s="16"/>
      <c r="D536" s="57"/>
      <c r="E536" s="57"/>
      <c r="F536" s="80"/>
      <c r="G536" s="57"/>
      <c r="H536" s="57"/>
      <c r="I536" s="80"/>
      <c r="J536" s="57"/>
      <c r="K536" s="10"/>
      <c r="L536" s="12"/>
      <c r="M536" s="57"/>
      <c r="N536" s="57">
        <v>500000</v>
      </c>
      <c r="O536" s="57">
        <v>499599</v>
      </c>
      <c r="P536" s="57"/>
      <c r="Q536" s="57"/>
      <c r="R536" s="57"/>
      <c r="S536" s="57">
        <v>100000</v>
      </c>
      <c r="T536" s="57"/>
      <c r="U536" s="57">
        <v>300000</v>
      </c>
      <c r="V536" s="57"/>
      <c r="W536" s="10"/>
    </row>
    <row r="537" spans="1:79" ht="16.5" customHeight="1">
      <c r="A537" s="14">
        <v>2106</v>
      </c>
      <c r="B537" s="10" t="s">
        <v>2</v>
      </c>
      <c r="C537" s="16"/>
      <c r="D537" s="57"/>
      <c r="E537" s="57"/>
      <c r="F537" s="57"/>
      <c r="G537" s="57"/>
      <c r="H537" s="57"/>
      <c r="I537" s="57"/>
      <c r="J537" s="57"/>
      <c r="K537" s="12"/>
      <c r="L537" s="12"/>
      <c r="M537" s="57"/>
      <c r="N537" s="57"/>
      <c r="O537" s="57"/>
      <c r="P537" s="57"/>
      <c r="Q537" s="57"/>
      <c r="R537" s="57"/>
      <c r="S537" s="57">
        <v>500000</v>
      </c>
      <c r="T537" s="57"/>
      <c r="U537" s="57">
        <v>500000</v>
      </c>
      <c r="V537" s="57"/>
      <c r="W537" s="10"/>
    </row>
    <row r="538" spans="1:79" ht="16.5" customHeight="1">
      <c r="A538" s="16">
        <v>2507</v>
      </c>
      <c r="B538" s="12" t="s">
        <v>1</v>
      </c>
      <c r="C538" s="16"/>
      <c r="D538" s="57"/>
      <c r="E538" s="57"/>
      <c r="F538" s="57"/>
      <c r="G538" s="57"/>
      <c r="H538" s="57"/>
      <c r="I538" s="57"/>
      <c r="J538" s="57"/>
      <c r="K538" s="12"/>
      <c r="L538" s="12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10"/>
    </row>
    <row r="539" spans="1:79" ht="16.5" customHeight="1">
      <c r="A539" s="24">
        <v>2104</v>
      </c>
      <c r="B539" s="17" t="s">
        <v>33</v>
      </c>
      <c r="C539" s="16"/>
      <c r="D539" s="57"/>
      <c r="E539" s="57"/>
      <c r="F539" s="57"/>
      <c r="G539" s="57"/>
      <c r="H539" s="57"/>
      <c r="I539" s="57"/>
      <c r="J539" s="57"/>
      <c r="K539" s="12"/>
      <c r="L539" s="12"/>
      <c r="M539" s="57"/>
      <c r="N539" s="57"/>
      <c r="O539" s="57"/>
      <c r="P539" s="57"/>
      <c r="Q539" s="57"/>
      <c r="R539" s="57"/>
      <c r="S539" s="57">
        <v>1000000</v>
      </c>
      <c r="T539" s="57"/>
      <c r="U539" s="57">
        <v>1200000</v>
      </c>
      <c r="V539" s="57"/>
      <c r="W539" s="10"/>
    </row>
    <row r="540" spans="1:79" ht="16.5" customHeight="1" thickBot="1">
      <c r="A540" s="7" t="s">
        <v>0</v>
      </c>
      <c r="B540" s="7"/>
      <c r="C540" s="139">
        <f>SUM(C535:C536)</f>
        <v>796330</v>
      </c>
      <c r="D540" s="4"/>
      <c r="E540" s="4"/>
      <c r="F540" s="97"/>
      <c r="G540" s="4"/>
      <c r="H540" s="4"/>
      <c r="I540" s="97"/>
      <c r="J540" s="4"/>
      <c r="K540" s="4"/>
      <c r="L540" s="4"/>
      <c r="M540" s="4"/>
      <c r="N540" s="4">
        <f>SUM(N535:N536)</f>
        <v>1500000</v>
      </c>
      <c r="O540" s="4">
        <f>SUM(O535:O536)</f>
        <v>917988</v>
      </c>
      <c r="P540" s="4">
        <f>SUM(P535:P538)</f>
        <v>0</v>
      </c>
      <c r="Q540" s="4">
        <f>SUM(Q535:Q539)</f>
        <v>0</v>
      </c>
      <c r="R540" s="4"/>
      <c r="S540" s="4">
        <f>SUM(S535:S539)</f>
        <v>1900000</v>
      </c>
      <c r="T540" s="4"/>
      <c r="U540" s="4">
        <f>SUM(U535:U539)</f>
        <v>2600000</v>
      </c>
      <c r="V540" s="4">
        <f>SUM(V535:V539)</f>
        <v>0</v>
      </c>
      <c r="W540" s="10"/>
    </row>
    <row r="541" spans="1:79" s="39" customFormat="1" ht="16.5" customHeight="1" thickTop="1">
      <c r="A541" s="77"/>
      <c r="B541" s="77"/>
      <c r="C541" s="77"/>
      <c r="D541" s="77"/>
      <c r="E541" s="77"/>
      <c r="F541" s="77"/>
      <c r="G541" s="77"/>
      <c r="I541" s="75"/>
      <c r="J541" s="75"/>
      <c r="K541" s="75"/>
      <c r="L541" s="75"/>
      <c r="M541" s="75"/>
      <c r="N541" s="75"/>
      <c r="O541" s="75"/>
      <c r="P541" s="75"/>
      <c r="Q541" s="76"/>
      <c r="R541" s="75"/>
      <c r="S541" s="75"/>
      <c r="T541" s="75"/>
      <c r="U541" s="75"/>
      <c r="V541" s="75"/>
      <c r="W541" s="74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</row>
    <row r="542" spans="1:79" s="39" customFormat="1" ht="16.5" customHeight="1">
      <c r="A542" s="77"/>
      <c r="B542" s="409" t="s">
        <v>20</v>
      </c>
      <c r="C542" s="409"/>
      <c r="D542" s="409"/>
      <c r="E542" s="77"/>
      <c r="F542" s="77"/>
      <c r="G542" s="77"/>
      <c r="I542" s="75"/>
      <c r="J542" s="75"/>
      <c r="K542" s="75"/>
      <c r="L542" s="75"/>
      <c r="M542" s="75"/>
      <c r="N542" s="75"/>
      <c r="O542" s="75"/>
      <c r="P542" s="75"/>
      <c r="Q542" s="76"/>
      <c r="R542" s="75"/>
      <c r="S542" s="75"/>
      <c r="T542" s="75"/>
      <c r="U542" s="75"/>
      <c r="V542" s="75"/>
      <c r="W542" s="74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</row>
    <row r="543" spans="1:79" s="39" customFormat="1" ht="16.5" customHeight="1">
      <c r="A543" s="77"/>
      <c r="B543" s="38" t="s">
        <v>19</v>
      </c>
      <c r="C543" s="49"/>
      <c r="D543" s="52"/>
      <c r="E543" s="77"/>
      <c r="F543" s="77"/>
      <c r="G543" s="77"/>
      <c r="I543" s="75"/>
      <c r="J543" s="75"/>
      <c r="K543" s="75"/>
      <c r="L543" s="75"/>
      <c r="M543" s="75"/>
      <c r="N543" s="75"/>
      <c r="O543" s="75"/>
      <c r="P543" s="75"/>
      <c r="Q543" s="76"/>
      <c r="R543" s="75"/>
      <c r="S543" s="75"/>
      <c r="T543" s="75"/>
      <c r="U543" s="75"/>
      <c r="V543" s="75"/>
      <c r="W543" s="74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</row>
    <row r="544" spans="1:79" s="39" customFormat="1" ht="16.5" customHeight="1">
      <c r="A544" s="39" t="s">
        <v>18</v>
      </c>
      <c r="B544" s="49"/>
      <c r="C544" s="48"/>
      <c r="E544" s="47"/>
      <c r="F544" s="47"/>
      <c r="G544" s="47"/>
      <c r="H544" s="47"/>
      <c r="I544" s="46"/>
      <c r="J544" s="46"/>
      <c r="K544" s="44"/>
      <c r="L544" s="44"/>
      <c r="M544" s="46"/>
      <c r="N544" s="44"/>
      <c r="O544" s="44"/>
      <c r="P544" s="44"/>
      <c r="Q544" s="45"/>
      <c r="R544" s="44"/>
      <c r="S544" s="44"/>
      <c r="T544" s="44"/>
      <c r="U544" s="44"/>
      <c r="V544" s="44"/>
      <c r="W544" s="40"/>
      <c r="X544" s="43"/>
      <c r="Y544" s="43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</row>
    <row r="545" spans="1:79" s="39" customFormat="1" ht="16.5" customHeight="1">
      <c r="A545" s="77"/>
      <c r="B545" s="77"/>
      <c r="C545" s="77"/>
      <c r="D545" s="77"/>
      <c r="E545" s="77"/>
      <c r="F545" s="77"/>
      <c r="G545" s="77"/>
      <c r="I545" s="75"/>
      <c r="J545" s="75"/>
      <c r="K545" s="75"/>
      <c r="L545" s="75"/>
      <c r="M545" s="75"/>
      <c r="N545" s="75"/>
      <c r="O545" s="75"/>
      <c r="P545" s="75"/>
      <c r="Q545" s="76"/>
      <c r="R545" s="75"/>
      <c r="S545" s="75"/>
      <c r="T545" s="75"/>
      <c r="U545" s="75"/>
      <c r="V545" s="75"/>
      <c r="W545" s="74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</row>
    <row r="546" spans="1:79" ht="16.5" customHeight="1">
      <c r="A546" s="92" t="s">
        <v>67</v>
      </c>
      <c r="B546" s="92"/>
      <c r="C546" s="92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124"/>
      <c r="R546" s="30"/>
      <c r="S546" s="30"/>
      <c r="T546" s="30"/>
      <c r="U546" s="30"/>
      <c r="V546" s="30"/>
      <c r="W546" s="30"/>
    </row>
    <row r="547" spans="1:79" s="39" customFormat="1" ht="16.5" customHeight="1">
      <c r="A547" s="90" t="s">
        <v>65</v>
      </c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125"/>
      <c r="R547" s="91"/>
      <c r="S547" s="91"/>
      <c r="T547" s="91"/>
      <c r="U547" s="91"/>
      <c r="V547" s="91"/>
      <c r="W547" s="91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</row>
    <row r="548" spans="1:79" ht="16.5" customHeight="1">
      <c r="A548" s="90" t="s">
        <v>66</v>
      </c>
      <c r="B548" s="89"/>
      <c r="C548" s="89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124"/>
      <c r="R548" s="30"/>
      <c r="S548" s="30"/>
      <c r="T548" s="30"/>
      <c r="U548" s="30"/>
      <c r="V548" s="30"/>
      <c r="W548" s="30"/>
    </row>
    <row r="549" spans="1:79" s="30" customFormat="1" ht="16.5" customHeight="1">
      <c r="A549" s="410" t="s">
        <v>15</v>
      </c>
      <c r="B549" s="411"/>
      <c r="C549" s="34">
        <v>2014</v>
      </c>
      <c r="D549" s="414">
        <v>2015</v>
      </c>
      <c r="E549" s="415"/>
      <c r="F549" s="416"/>
      <c r="G549" s="414">
        <v>2016</v>
      </c>
      <c r="H549" s="415"/>
      <c r="I549" s="416"/>
      <c r="J549" s="28">
        <v>2017</v>
      </c>
      <c r="K549" s="417">
        <v>2017</v>
      </c>
      <c r="L549" s="418"/>
      <c r="M549" s="419"/>
      <c r="N549" s="417">
        <v>2018</v>
      </c>
      <c r="O549" s="419"/>
      <c r="P549" s="33">
        <v>2019</v>
      </c>
      <c r="Q549" s="434">
        <v>2020</v>
      </c>
      <c r="R549" s="434"/>
      <c r="S549" s="434">
        <v>2021</v>
      </c>
      <c r="T549" s="434"/>
      <c r="U549" s="32">
        <v>2022</v>
      </c>
      <c r="V549" s="425" t="s">
        <v>14</v>
      </c>
      <c r="W549" s="425" t="s">
        <v>13</v>
      </c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</row>
    <row r="550" spans="1:79" ht="45.75" customHeight="1">
      <c r="A550" s="412"/>
      <c r="B550" s="413"/>
      <c r="C550" s="29" t="s">
        <v>9</v>
      </c>
      <c r="D550" s="28" t="s">
        <v>8</v>
      </c>
      <c r="E550" s="28" t="s">
        <v>9</v>
      </c>
      <c r="F550" s="26" t="s">
        <v>12</v>
      </c>
      <c r="G550" s="26" t="s">
        <v>11</v>
      </c>
      <c r="H550" s="28" t="s">
        <v>9</v>
      </c>
      <c r="I550" s="26" t="s">
        <v>12</v>
      </c>
      <c r="J550" s="28" t="s">
        <v>8</v>
      </c>
      <c r="K550" s="28" t="s">
        <v>10</v>
      </c>
      <c r="L550" s="26" t="s">
        <v>12</v>
      </c>
      <c r="M550" s="26" t="s">
        <v>11</v>
      </c>
      <c r="N550" s="26" t="s">
        <v>11</v>
      </c>
      <c r="O550" s="28" t="s">
        <v>10</v>
      </c>
      <c r="P550" s="28" t="s">
        <v>8</v>
      </c>
      <c r="Q550" s="27" t="s">
        <v>8</v>
      </c>
      <c r="R550" s="26" t="s">
        <v>9</v>
      </c>
      <c r="S550" s="27" t="s">
        <v>8</v>
      </c>
      <c r="T550" s="26" t="s">
        <v>7</v>
      </c>
      <c r="U550" s="25" t="s">
        <v>6</v>
      </c>
      <c r="V550" s="426"/>
      <c r="W550" s="426"/>
    </row>
    <row r="551" spans="1:79" s="35" customFormat="1" ht="16.5" customHeight="1">
      <c r="A551" s="138">
        <v>2003</v>
      </c>
      <c r="B551" s="123" t="s">
        <v>25</v>
      </c>
      <c r="C551" s="137"/>
      <c r="D551" s="121"/>
      <c r="E551" s="121"/>
      <c r="F551" s="121"/>
      <c r="G551" s="121">
        <v>605000</v>
      </c>
      <c r="H551" s="121">
        <v>604645.86</v>
      </c>
      <c r="I551" s="121">
        <f>H551/G551*100</f>
        <v>99.941464462809918</v>
      </c>
      <c r="J551" s="121"/>
      <c r="K551" s="121"/>
      <c r="L551" s="121"/>
      <c r="M551" s="121"/>
      <c r="N551" s="121">
        <v>1758261</v>
      </c>
      <c r="O551" s="121">
        <v>1758261</v>
      </c>
      <c r="P551" s="121"/>
      <c r="Q551" s="121">
        <v>1180000</v>
      </c>
      <c r="R551" s="121"/>
      <c r="S551" s="121">
        <v>1500000</v>
      </c>
      <c r="T551" s="121"/>
      <c r="U551" s="121">
        <v>2000000</v>
      </c>
      <c r="V551" s="121"/>
      <c r="W551" s="121"/>
      <c r="X551" s="9"/>
      <c r="Y551" s="8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</row>
    <row r="552" spans="1:79" s="35" customFormat="1" ht="16.5" customHeight="1">
      <c r="A552" s="136">
        <v>2102</v>
      </c>
      <c r="B552" s="123" t="s">
        <v>4</v>
      </c>
      <c r="C552" s="135">
        <v>311518</v>
      </c>
      <c r="D552" s="132">
        <v>500000</v>
      </c>
      <c r="E552" s="132">
        <v>452396</v>
      </c>
      <c r="F552" s="121">
        <f>E552/D552*100</f>
        <v>90.479200000000006</v>
      </c>
      <c r="G552" s="132">
        <v>500000</v>
      </c>
      <c r="H552" s="132">
        <v>490877.5</v>
      </c>
      <c r="I552" s="121">
        <f>H552/G552*100</f>
        <v>98.1755</v>
      </c>
      <c r="J552" s="132">
        <v>1000000</v>
      </c>
      <c r="K552" s="132">
        <v>3988845</v>
      </c>
      <c r="L552" s="132">
        <f>K552/M552*100</f>
        <v>99.721125000000001</v>
      </c>
      <c r="M552" s="132">
        <v>4000000</v>
      </c>
      <c r="N552" s="132">
        <v>5000000</v>
      </c>
      <c r="O552" s="132">
        <v>3965969.13</v>
      </c>
      <c r="P552" s="132"/>
      <c r="Q552" s="132">
        <v>1270000</v>
      </c>
      <c r="R552" s="132">
        <v>931612</v>
      </c>
      <c r="S552" s="132">
        <v>2000000</v>
      </c>
      <c r="T552" s="132">
        <v>14350</v>
      </c>
      <c r="U552" s="132">
        <v>2000000</v>
      </c>
      <c r="V552" s="132"/>
      <c r="W552" s="132"/>
      <c r="X552" s="15"/>
      <c r="Y552" s="15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</row>
    <row r="553" spans="1:79" s="35" customFormat="1" ht="16.5" customHeight="1">
      <c r="A553" s="136">
        <v>2103</v>
      </c>
      <c r="B553" s="123" t="s">
        <v>3</v>
      </c>
      <c r="C553" s="135">
        <v>566715</v>
      </c>
      <c r="D553" s="132">
        <v>500000</v>
      </c>
      <c r="E553" s="132">
        <v>494000</v>
      </c>
      <c r="F553" s="121">
        <f>E553/D553*100</f>
        <v>98.8</v>
      </c>
      <c r="G553" s="132">
        <v>1379500</v>
      </c>
      <c r="H553" s="132">
        <v>1312000</v>
      </c>
      <c r="I553" s="121">
        <f>H553/G553*100</f>
        <v>95.106922798115249</v>
      </c>
      <c r="J553" s="132">
        <v>1000000</v>
      </c>
      <c r="K553" s="132">
        <v>1802550</v>
      </c>
      <c r="L553" s="132">
        <f>K553/M553*100</f>
        <v>60.085000000000001</v>
      </c>
      <c r="M553" s="132">
        <v>3000000</v>
      </c>
      <c r="N553" s="132">
        <v>3300000</v>
      </c>
      <c r="O553" s="132">
        <v>3289825.64</v>
      </c>
      <c r="P553" s="132"/>
      <c r="Q553" s="132">
        <v>1270000</v>
      </c>
      <c r="R553" s="132">
        <v>1077980</v>
      </c>
      <c r="S553" s="132">
        <v>2000000</v>
      </c>
      <c r="T553" s="132"/>
      <c r="U553" s="132">
        <v>2000000</v>
      </c>
      <c r="V553" s="132"/>
      <c r="W553" s="132"/>
      <c r="X553" s="9"/>
      <c r="Y553" s="8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</row>
    <row r="554" spans="1:79" s="10" customFormat="1" ht="16.5" customHeight="1">
      <c r="A554" s="134">
        <v>2106</v>
      </c>
      <c r="B554" s="133" t="s">
        <v>2</v>
      </c>
      <c r="C554" s="133"/>
      <c r="D554" s="133"/>
      <c r="E554" s="133"/>
      <c r="F554" s="133"/>
      <c r="G554" s="133"/>
      <c r="H554" s="133"/>
      <c r="I554" s="133"/>
      <c r="J554" s="133"/>
      <c r="K554" s="133"/>
      <c r="L554" s="132"/>
      <c r="M554" s="133"/>
      <c r="N554" s="132">
        <v>500000</v>
      </c>
      <c r="O554" s="132">
        <v>0</v>
      </c>
      <c r="P554" s="132"/>
      <c r="Q554" s="132">
        <v>45000</v>
      </c>
      <c r="R554" s="132">
        <v>30250</v>
      </c>
      <c r="S554" s="132"/>
      <c r="T554" s="132"/>
      <c r="U554" s="132"/>
      <c r="V554" s="132"/>
      <c r="W554" s="133"/>
      <c r="X554" s="15"/>
      <c r="Y554" s="15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</row>
    <row r="555" spans="1:79" s="19" customFormat="1" ht="16.5" customHeight="1" thickBot="1">
      <c r="A555" s="115" t="s">
        <v>0</v>
      </c>
      <c r="B555" s="115"/>
      <c r="C555" s="114">
        <f>SUM(C551:C553)</f>
        <v>878233</v>
      </c>
      <c r="D555" s="114">
        <f>SUM(D551:D553)</f>
        <v>1000000</v>
      </c>
      <c r="E555" s="114">
        <f>SUM(E551:E553)</f>
        <v>946396</v>
      </c>
      <c r="F555" s="114">
        <f>E555/D555*100</f>
        <v>94.639600000000002</v>
      </c>
      <c r="G555" s="114">
        <f>SUM(G551:G553)</f>
        <v>2484500</v>
      </c>
      <c r="H555" s="114">
        <f>SUM(H551:H553)</f>
        <v>2407523.36</v>
      </c>
      <c r="I555" s="114">
        <f>H555/G555*100</f>
        <v>96.901725095592667</v>
      </c>
      <c r="J555" s="114">
        <f>SUM(J551:J553)</f>
        <v>2000000</v>
      </c>
      <c r="K555" s="114">
        <f>SUM(K551:K553)</f>
        <v>5791395</v>
      </c>
      <c r="L555" s="132">
        <f>K555/M555*100</f>
        <v>82.734214285714273</v>
      </c>
      <c r="M555" s="114">
        <f>SUM(M551:M553)</f>
        <v>7000000</v>
      </c>
      <c r="N555" s="114">
        <f>SUM(N552:N554)</f>
        <v>8800000</v>
      </c>
      <c r="O555" s="114">
        <f>SUM(O552:O554)</f>
        <v>7255794.7699999996</v>
      </c>
      <c r="P555" s="114">
        <f>SUM(P552:P554)</f>
        <v>0</v>
      </c>
      <c r="Q555" s="114">
        <f>SUM(Q551:Q554)</f>
        <v>3765000</v>
      </c>
      <c r="R555" s="114">
        <f>SUM(R551:R554)</f>
        <v>2039842</v>
      </c>
      <c r="S555" s="114">
        <f>SUM(S551:S554)</f>
        <v>5500000</v>
      </c>
      <c r="T555" s="114">
        <f>SUM(T552)</f>
        <v>14350</v>
      </c>
      <c r="U555" s="114">
        <f>SUM(U551:U553)</f>
        <v>6000000</v>
      </c>
      <c r="V555" s="114"/>
      <c r="W555" s="114">
        <f>SUM(W551:W553)</f>
        <v>0</v>
      </c>
      <c r="X555" s="9"/>
      <c r="Y555" s="8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</row>
    <row r="556" spans="1:79" ht="16.5" customHeight="1" thickTop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124"/>
      <c r="R556" s="30"/>
      <c r="S556" s="30"/>
      <c r="T556" s="30"/>
      <c r="U556" s="30"/>
      <c r="V556" s="30"/>
      <c r="W556" s="30"/>
      <c r="X556" s="15"/>
      <c r="Y556" s="113">
        <f>V555+V564</f>
        <v>0</v>
      </c>
    </row>
    <row r="557" spans="1:79" s="39" customFormat="1" ht="16.5" customHeight="1">
      <c r="A557" s="91"/>
      <c r="B557" s="128"/>
      <c r="C557" s="128"/>
      <c r="D557" s="128"/>
      <c r="E557" s="128"/>
      <c r="F557" s="127"/>
      <c r="G557" s="127"/>
      <c r="H557" s="127"/>
      <c r="I557" s="127"/>
      <c r="J557" s="127"/>
      <c r="K557" s="127"/>
      <c r="L557" s="127"/>
      <c r="M557" s="127"/>
      <c r="N557" s="128"/>
      <c r="O557" s="128"/>
      <c r="P557" s="128"/>
      <c r="Q557" s="129"/>
      <c r="R557" s="128"/>
      <c r="S557" s="128"/>
      <c r="T557" s="128"/>
      <c r="U557" s="128"/>
      <c r="V557" s="127"/>
      <c r="W557" s="126"/>
      <c r="X557" s="9"/>
      <c r="Y557" s="8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</row>
    <row r="558" spans="1:79" s="39" customFormat="1" ht="16.5" customHeight="1">
      <c r="A558" s="131"/>
      <c r="B558" s="127"/>
      <c r="C558" s="130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8"/>
      <c r="O558" s="128"/>
      <c r="P558" s="128"/>
      <c r="Q558" s="129"/>
      <c r="R558" s="128"/>
      <c r="S558" s="128"/>
      <c r="T558" s="128"/>
      <c r="U558" s="128"/>
      <c r="V558" s="127"/>
      <c r="W558" s="126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</row>
    <row r="559" spans="1:79" s="39" customFormat="1" ht="16.5" customHeight="1">
      <c r="A559" s="90" t="s">
        <v>65</v>
      </c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125"/>
      <c r="R559" s="91"/>
      <c r="S559" s="91"/>
      <c r="T559" s="91"/>
      <c r="U559" s="91"/>
      <c r="V559" s="91"/>
      <c r="W559" s="91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</row>
    <row r="560" spans="1:79" ht="16.5" customHeight="1">
      <c r="A560" s="90" t="s">
        <v>64</v>
      </c>
      <c r="B560" s="89"/>
      <c r="C560" s="89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124"/>
      <c r="R560" s="30"/>
      <c r="S560" s="30"/>
      <c r="T560" s="30"/>
      <c r="U560" s="30"/>
      <c r="V560" s="30"/>
      <c r="W560" s="30"/>
    </row>
    <row r="561" spans="1:79" s="30" customFormat="1" ht="16.5" customHeight="1">
      <c r="A561" s="410" t="s">
        <v>15</v>
      </c>
      <c r="B561" s="411"/>
      <c r="C561" s="34">
        <v>2014</v>
      </c>
      <c r="D561" s="414">
        <v>2015</v>
      </c>
      <c r="E561" s="415"/>
      <c r="F561" s="416"/>
      <c r="G561" s="414">
        <v>2016</v>
      </c>
      <c r="H561" s="415"/>
      <c r="I561" s="416"/>
      <c r="J561" s="28">
        <v>2017</v>
      </c>
      <c r="K561" s="417">
        <v>2017</v>
      </c>
      <c r="L561" s="418"/>
      <c r="M561" s="419"/>
      <c r="N561" s="417">
        <v>2018</v>
      </c>
      <c r="O561" s="419"/>
      <c r="P561" s="33">
        <v>2019</v>
      </c>
      <c r="Q561" s="434">
        <v>2020</v>
      </c>
      <c r="R561" s="434"/>
      <c r="S561" s="434">
        <v>2021</v>
      </c>
      <c r="T561" s="434"/>
      <c r="U561" s="32">
        <v>2022</v>
      </c>
      <c r="V561" s="425" t="s">
        <v>14</v>
      </c>
      <c r="W561" s="425" t="s">
        <v>13</v>
      </c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</row>
    <row r="562" spans="1:79" ht="45.75" customHeight="1">
      <c r="A562" s="412"/>
      <c r="B562" s="413"/>
      <c r="C562" s="29" t="s">
        <v>9</v>
      </c>
      <c r="D562" s="28" t="s">
        <v>8</v>
      </c>
      <c r="E562" s="28" t="s">
        <v>9</v>
      </c>
      <c r="F562" s="26" t="s">
        <v>12</v>
      </c>
      <c r="G562" s="26" t="s">
        <v>11</v>
      </c>
      <c r="H562" s="28" t="s">
        <v>9</v>
      </c>
      <c r="I562" s="26" t="s">
        <v>12</v>
      </c>
      <c r="J562" s="28" t="s">
        <v>8</v>
      </c>
      <c r="K562" s="28" t="s">
        <v>10</v>
      </c>
      <c r="L562" s="26" t="s">
        <v>12</v>
      </c>
      <c r="M562" s="26" t="s">
        <v>11</v>
      </c>
      <c r="N562" s="26" t="s">
        <v>11</v>
      </c>
      <c r="O562" s="28" t="s">
        <v>10</v>
      </c>
      <c r="P562" s="28" t="s">
        <v>8</v>
      </c>
      <c r="Q562" s="27" t="s">
        <v>8</v>
      </c>
      <c r="R562" s="26" t="s">
        <v>9</v>
      </c>
      <c r="S562" s="27" t="s">
        <v>8</v>
      </c>
      <c r="T562" s="26" t="s">
        <v>7</v>
      </c>
      <c r="U562" s="25" t="s">
        <v>6</v>
      </c>
      <c r="V562" s="426"/>
      <c r="W562" s="426"/>
    </row>
    <row r="563" spans="1:79" s="35" customFormat="1" ht="16.5" customHeight="1">
      <c r="A563" s="122">
        <v>2001</v>
      </c>
      <c r="B563" s="123" t="s">
        <v>5</v>
      </c>
      <c r="C563" s="122"/>
      <c r="D563" s="121">
        <v>14600000</v>
      </c>
      <c r="E563" s="121">
        <v>3417676</v>
      </c>
      <c r="F563" s="120"/>
      <c r="G563" s="121">
        <v>10000000</v>
      </c>
      <c r="H563" s="121">
        <v>9580534.6699999999</v>
      </c>
      <c r="I563" s="120">
        <f>H563/G563*100</f>
        <v>95.805346700000001</v>
      </c>
      <c r="J563" s="118"/>
      <c r="K563" s="119"/>
      <c r="L563" s="119"/>
      <c r="M563" s="118"/>
      <c r="N563" s="117">
        <v>3000000</v>
      </c>
      <c r="O563" s="117">
        <v>2117751.4300000002</v>
      </c>
      <c r="P563" s="117">
        <v>0</v>
      </c>
      <c r="Q563" s="117">
        <v>725000</v>
      </c>
      <c r="R563" s="117">
        <v>227722</v>
      </c>
      <c r="S563" s="117">
        <v>1000000</v>
      </c>
      <c r="T563" s="117"/>
      <c r="U563" s="117">
        <v>500000</v>
      </c>
      <c r="V563" s="116"/>
      <c r="W563" s="11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</row>
    <row r="564" spans="1:79" s="19" customFormat="1" ht="16.5" customHeight="1" thickBot="1">
      <c r="A564" s="115" t="s">
        <v>0</v>
      </c>
      <c r="B564" s="115"/>
      <c r="C564" s="114">
        <f>SUM(C563:C563)</f>
        <v>0</v>
      </c>
      <c r="D564" s="114">
        <f>SUM(D563:D563)</f>
        <v>14600000</v>
      </c>
      <c r="E564" s="114">
        <f>SUM(E563:E563)</f>
        <v>3417676</v>
      </c>
      <c r="F564" s="114">
        <f>E564/D564*100</f>
        <v>23.408739726027399</v>
      </c>
      <c r="G564" s="114">
        <f>SUM(G563:G563)</f>
        <v>10000000</v>
      </c>
      <c r="H564" s="114">
        <f>SUM(H563:H563)</f>
        <v>9580534.6699999999</v>
      </c>
      <c r="I564" s="114">
        <f>H564/G564*100</f>
        <v>95.805346700000001</v>
      </c>
      <c r="J564" s="114">
        <f>SUM(J563:J563)</f>
        <v>0</v>
      </c>
      <c r="K564" s="114"/>
      <c r="L564" s="114"/>
      <c r="M564" s="114">
        <f t="shared" ref="M564:S564" si="16">SUM(M563:M563)</f>
        <v>0</v>
      </c>
      <c r="N564" s="114">
        <f t="shared" si="16"/>
        <v>3000000</v>
      </c>
      <c r="O564" s="114">
        <f t="shared" si="16"/>
        <v>2117751.4300000002</v>
      </c>
      <c r="P564" s="114">
        <f t="shared" si="16"/>
        <v>0</v>
      </c>
      <c r="Q564" s="114">
        <f t="shared" si="16"/>
        <v>725000</v>
      </c>
      <c r="R564" s="114">
        <f t="shared" si="16"/>
        <v>227722</v>
      </c>
      <c r="S564" s="114">
        <f t="shared" si="16"/>
        <v>1000000</v>
      </c>
      <c r="T564" s="114"/>
      <c r="U564" s="114">
        <f>SUM(U563)</f>
        <v>500000</v>
      </c>
      <c r="V564" s="114"/>
      <c r="W564" s="114">
        <f>SUM(W563:W563)</f>
        <v>0</v>
      </c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</row>
    <row r="565" spans="1:79" s="19" customFormat="1" ht="16.5" customHeight="1" thickTop="1">
      <c r="A565" s="56"/>
      <c r="B565" s="56"/>
      <c r="C565" s="54"/>
      <c r="D565" s="54"/>
      <c r="E565" s="54"/>
      <c r="F565" s="54"/>
      <c r="G565" s="54"/>
      <c r="H565" s="54"/>
      <c r="I565" s="54"/>
      <c r="J565" s="54"/>
      <c r="K565" s="54"/>
      <c r="L565" s="55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</row>
    <row r="566" spans="1:79" ht="16.5" customHeight="1">
      <c r="X566" s="15"/>
      <c r="Y566" s="15"/>
    </row>
    <row r="567" spans="1:79" ht="16.5" customHeight="1">
      <c r="B567" s="409" t="s">
        <v>20</v>
      </c>
      <c r="C567" s="409"/>
      <c r="D567" s="409"/>
      <c r="X567" s="15"/>
      <c r="Y567" s="15"/>
    </row>
    <row r="568" spans="1:79" ht="16.5" customHeight="1">
      <c r="B568" s="38" t="s">
        <v>19</v>
      </c>
      <c r="C568" s="49"/>
      <c r="D568" s="52"/>
      <c r="X568" s="15"/>
      <c r="Y568" s="15"/>
    </row>
    <row r="569" spans="1:79" s="39" customFormat="1" ht="16.5" customHeight="1">
      <c r="A569" s="53"/>
      <c r="E569" s="47"/>
      <c r="F569" s="47"/>
      <c r="G569" s="47"/>
      <c r="H569" s="47"/>
      <c r="I569" s="47"/>
      <c r="J569" s="47"/>
      <c r="K569" s="50"/>
      <c r="L569" s="50"/>
      <c r="M569" s="47"/>
      <c r="N569" s="50"/>
      <c r="O569" s="50"/>
      <c r="P569" s="50"/>
      <c r="Q569" s="45"/>
      <c r="R569" s="50"/>
      <c r="S569" s="50"/>
      <c r="T569" s="50"/>
      <c r="U569" s="50"/>
      <c r="V569" s="50"/>
      <c r="W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</row>
    <row r="570" spans="1:79" s="39" customFormat="1" ht="16.5" customHeight="1">
      <c r="E570" s="47"/>
      <c r="F570" s="47"/>
      <c r="G570" s="47"/>
      <c r="H570" s="47"/>
      <c r="I570" s="51"/>
      <c r="J570" s="51"/>
      <c r="K570" s="50"/>
      <c r="L570" s="50"/>
      <c r="M570" s="51"/>
      <c r="N570" s="50"/>
      <c r="O570" s="50"/>
      <c r="P570" s="50"/>
      <c r="Q570" s="45"/>
      <c r="R570" s="50"/>
      <c r="S570" s="50"/>
      <c r="T570" s="50"/>
      <c r="U570" s="50"/>
      <c r="V570" s="50"/>
      <c r="W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</row>
    <row r="571" spans="1:79" s="39" customFormat="1" ht="16.5" customHeight="1">
      <c r="A571" s="77"/>
      <c r="B571" s="77"/>
      <c r="C571" s="77"/>
      <c r="D571" s="77"/>
      <c r="E571" s="77"/>
      <c r="F571" s="77"/>
      <c r="G571" s="77"/>
      <c r="I571" s="75"/>
      <c r="J571" s="75"/>
      <c r="K571" s="75"/>
      <c r="L571" s="75"/>
      <c r="M571" s="75"/>
      <c r="N571" s="75"/>
      <c r="O571" s="75"/>
      <c r="P571" s="75"/>
      <c r="Q571" s="76"/>
      <c r="R571" s="75"/>
      <c r="S571" s="75"/>
      <c r="T571" s="75"/>
      <c r="U571" s="75"/>
      <c r="V571" s="75"/>
      <c r="W571" s="74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</row>
    <row r="572" spans="1:79" ht="16.5" customHeight="1">
      <c r="A572" s="73" t="s">
        <v>63</v>
      </c>
      <c r="B572" s="73"/>
      <c r="C572" s="73"/>
    </row>
    <row r="573" spans="1:79" s="39" customFormat="1" ht="16.5" customHeight="1">
      <c r="A573" s="38" t="s">
        <v>47</v>
      </c>
      <c r="Q573" s="41"/>
      <c r="W573" s="9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</row>
    <row r="574" spans="1:79" ht="16.5" customHeight="1">
      <c r="A574" s="38" t="s">
        <v>16</v>
      </c>
      <c r="B574" s="37"/>
      <c r="C574" s="37"/>
    </row>
    <row r="575" spans="1:79" ht="16.5" customHeight="1">
      <c r="A575" s="430" t="s">
        <v>15</v>
      </c>
      <c r="B575" s="431"/>
      <c r="C575" s="72">
        <v>2014</v>
      </c>
      <c r="D575" s="427">
        <v>2015</v>
      </c>
      <c r="E575" s="428"/>
      <c r="F575" s="429"/>
      <c r="G575" s="427">
        <v>2016</v>
      </c>
      <c r="H575" s="428"/>
      <c r="I575" s="429"/>
      <c r="J575" s="68">
        <v>2017</v>
      </c>
      <c r="K575" s="420">
        <v>2017</v>
      </c>
      <c r="L575" s="421"/>
      <c r="M575" s="422"/>
      <c r="N575" s="420">
        <v>2018</v>
      </c>
      <c r="O575" s="422"/>
      <c r="P575" s="71">
        <v>2019</v>
      </c>
      <c r="Q575" s="435">
        <v>2020</v>
      </c>
      <c r="R575" s="435"/>
      <c r="S575" s="435">
        <v>2021</v>
      </c>
      <c r="T575" s="435"/>
      <c r="U575" s="70">
        <v>2022</v>
      </c>
      <c r="V575" s="423" t="s">
        <v>14</v>
      </c>
      <c r="W575" s="423" t="s">
        <v>13</v>
      </c>
    </row>
    <row r="576" spans="1:79" ht="45.75" customHeight="1">
      <c r="A576" s="432"/>
      <c r="B576" s="433"/>
      <c r="C576" s="69" t="s">
        <v>9</v>
      </c>
      <c r="D576" s="68" t="s">
        <v>8</v>
      </c>
      <c r="E576" s="68" t="s">
        <v>9</v>
      </c>
      <c r="F576" s="66" t="s">
        <v>12</v>
      </c>
      <c r="G576" s="66" t="s">
        <v>11</v>
      </c>
      <c r="H576" s="68" t="s">
        <v>9</v>
      </c>
      <c r="I576" s="66" t="s">
        <v>12</v>
      </c>
      <c r="J576" s="68" t="s">
        <v>8</v>
      </c>
      <c r="K576" s="68" t="s">
        <v>10</v>
      </c>
      <c r="L576" s="66" t="s">
        <v>12</v>
      </c>
      <c r="M576" s="66" t="s">
        <v>11</v>
      </c>
      <c r="N576" s="66" t="s">
        <v>11</v>
      </c>
      <c r="O576" s="68" t="s">
        <v>10</v>
      </c>
      <c r="P576" s="68" t="s">
        <v>8</v>
      </c>
      <c r="Q576" s="67" t="s">
        <v>8</v>
      </c>
      <c r="R576" s="66" t="s">
        <v>9</v>
      </c>
      <c r="S576" s="67" t="s">
        <v>8</v>
      </c>
      <c r="T576" s="66" t="s">
        <v>7</v>
      </c>
      <c r="U576" s="65" t="s">
        <v>6</v>
      </c>
      <c r="V576" s="424"/>
      <c r="W576" s="424"/>
    </row>
    <row r="577" spans="1:79" ht="16.5" customHeight="1">
      <c r="A577" s="96">
        <v>2001</v>
      </c>
      <c r="B577" s="21" t="s">
        <v>5</v>
      </c>
      <c r="C577" s="98">
        <v>20378975.469999999</v>
      </c>
      <c r="D577" s="80">
        <v>6750000</v>
      </c>
      <c r="E577" s="80">
        <v>4984878</v>
      </c>
      <c r="F577" s="80">
        <f t="shared" ref="F577:F583" si="17">E577/D577*100</f>
        <v>73.850044444444435</v>
      </c>
      <c r="G577" s="80">
        <v>2250000</v>
      </c>
      <c r="H577" s="80">
        <v>2243534.12</v>
      </c>
      <c r="I577" s="80">
        <f t="shared" ref="I577:I586" si="18">H577/G577*100</f>
        <v>99.712627555555557</v>
      </c>
      <c r="J577" s="80">
        <v>5000000</v>
      </c>
      <c r="K577" s="80">
        <v>20686659</v>
      </c>
      <c r="L577" s="80">
        <f>K577/M577*100</f>
        <v>85.9308339885458</v>
      </c>
      <c r="M577" s="80">
        <v>24073616</v>
      </c>
      <c r="N577" s="80">
        <v>11500000</v>
      </c>
      <c r="O577" s="80">
        <v>11405477.060000001</v>
      </c>
      <c r="P577" s="80">
        <v>1000000</v>
      </c>
      <c r="Q577" s="80"/>
      <c r="R577" s="80"/>
      <c r="S577" s="3"/>
      <c r="T577" s="3"/>
      <c r="U577" s="3">
        <v>15000000</v>
      </c>
      <c r="V577" s="80"/>
      <c r="W577" s="80"/>
      <c r="X577" s="9"/>
      <c r="Y577" s="8"/>
    </row>
    <row r="578" spans="1:79" ht="16.5" customHeight="1">
      <c r="A578" s="96">
        <v>2002</v>
      </c>
      <c r="B578" s="21" t="s">
        <v>26</v>
      </c>
      <c r="C578" s="98">
        <v>103385.12</v>
      </c>
      <c r="D578" s="80">
        <v>750000</v>
      </c>
      <c r="E578" s="80">
        <v>170338</v>
      </c>
      <c r="F578" s="80">
        <f t="shared" si="17"/>
        <v>22.711733333333335</v>
      </c>
      <c r="G578" s="80">
        <v>1000000</v>
      </c>
      <c r="H578" s="80">
        <v>299909.11</v>
      </c>
      <c r="I578" s="80">
        <f t="shared" si="18"/>
        <v>29.990910999999997</v>
      </c>
      <c r="J578" s="80">
        <v>1000000</v>
      </c>
      <c r="K578" s="80">
        <v>36150</v>
      </c>
      <c r="L578" s="80">
        <f>K578/M578*100</f>
        <v>3.6150000000000002</v>
      </c>
      <c r="M578" s="80">
        <v>1000000</v>
      </c>
      <c r="N578" s="80">
        <v>2000000</v>
      </c>
      <c r="O578" s="80">
        <v>1918277.65</v>
      </c>
      <c r="P578" s="80">
        <v>1000000</v>
      </c>
      <c r="Q578" s="80"/>
      <c r="R578" s="80"/>
      <c r="S578" s="80"/>
      <c r="T578" s="80"/>
      <c r="U578" s="80">
        <v>1000000</v>
      </c>
      <c r="V578" s="80"/>
      <c r="W578" s="80"/>
      <c r="X578" s="15"/>
      <c r="Y578" s="15"/>
    </row>
    <row r="579" spans="1:79" ht="16.5" customHeight="1">
      <c r="A579" s="96">
        <v>2003</v>
      </c>
      <c r="B579" s="21" t="s">
        <v>25</v>
      </c>
      <c r="C579" s="98">
        <v>964825.99</v>
      </c>
      <c r="D579" s="80">
        <v>4000000</v>
      </c>
      <c r="E579" s="80">
        <v>2989390</v>
      </c>
      <c r="F579" s="80">
        <f t="shared" si="17"/>
        <v>74.734750000000005</v>
      </c>
      <c r="G579" s="80">
        <v>4000000</v>
      </c>
      <c r="H579" s="80">
        <v>557685.43999999994</v>
      </c>
      <c r="I579" s="80">
        <f t="shared" si="18"/>
        <v>13.942136</v>
      </c>
      <c r="J579" s="80">
        <v>2000000</v>
      </c>
      <c r="K579" s="80">
        <v>348481</v>
      </c>
      <c r="L579" s="80">
        <f>K579/M579*100</f>
        <v>17.424049999999998</v>
      </c>
      <c r="M579" s="80">
        <v>2000000</v>
      </c>
      <c r="N579" s="80">
        <v>500000</v>
      </c>
      <c r="O579" s="80">
        <v>318450</v>
      </c>
      <c r="P579" s="80"/>
      <c r="Q579" s="80"/>
      <c r="R579" s="80"/>
      <c r="S579" s="80"/>
      <c r="T579" s="80"/>
      <c r="U579" s="80">
        <v>5000000</v>
      </c>
      <c r="V579" s="80"/>
      <c r="W579" s="80"/>
      <c r="X579" s="9"/>
      <c r="Y579" s="8"/>
    </row>
    <row r="580" spans="1:79" ht="16.5" customHeight="1">
      <c r="A580" s="96">
        <v>2004</v>
      </c>
      <c r="B580" s="21" t="s">
        <v>62</v>
      </c>
      <c r="C580" s="24"/>
      <c r="D580" s="80">
        <v>5000000</v>
      </c>
      <c r="E580" s="80">
        <v>1102876</v>
      </c>
      <c r="F580" s="80">
        <f t="shared" si="17"/>
        <v>22.05752</v>
      </c>
      <c r="G580" s="80">
        <v>5000000</v>
      </c>
      <c r="H580" s="80">
        <v>0</v>
      </c>
      <c r="I580" s="80">
        <f t="shared" si="18"/>
        <v>0</v>
      </c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15"/>
      <c r="Y580" s="15"/>
    </row>
    <row r="581" spans="1:79" ht="16.5" customHeight="1">
      <c r="A581" s="96">
        <v>2101</v>
      </c>
      <c r="B581" s="21" t="s">
        <v>25</v>
      </c>
      <c r="C581" s="98">
        <v>90948371.560000002</v>
      </c>
      <c r="D581" s="80">
        <v>102100000</v>
      </c>
      <c r="E581" s="80">
        <v>102093420</v>
      </c>
      <c r="F581" s="80">
        <f t="shared" si="17"/>
        <v>99.993555337904013</v>
      </c>
      <c r="G581" s="80">
        <v>145000000</v>
      </c>
      <c r="H581" s="80">
        <v>144026230</v>
      </c>
      <c r="I581" s="80">
        <f t="shared" si="18"/>
        <v>99.328434482758624</v>
      </c>
      <c r="J581" s="80">
        <v>100000000</v>
      </c>
      <c r="K581" s="80">
        <v>12871739</v>
      </c>
      <c r="L581" s="80">
        <f>K581/M581*100</f>
        <v>34.129926557389119</v>
      </c>
      <c r="M581" s="80">
        <v>37713937</v>
      </c>
      <c r="N581" s="80">
        <v>300000</v>
      </c>
      <c r="O581" s="80">
        <v>249900</v>
      </c>
      <c r="P581" s="80">
        <v>400000000</v>
      </c>
      <c r="Q581" s="80"/>
      <c r="R581" s="80"/>
      <c r="S581" s="80"/>
      <c r="T581" s="80"/>
      <c r="U581" s="80">
        <v>200000000</v>
      </c>
      <c r="V581" s="80"/>
      <c r="W581" s="80"/>
      <c r="X581" s="9"/>
      <c r="Y581" s="8"/>
    </row>
    <row r="582" spans="1:79" ht="16.5" customHeight="1">
      <c r="A582" s="96">
        <v>2102</v>
      </c>
      <c r="B582" s="21" t="s">
        <v>4</v>
      </c>
      <c r="C582" s="98">
        <v>48496226.840000004</v>
      </c>
      <c r="D582" s="80">
        <v>20000000</v>
      </c>
      <c r="E582" s="80">
        <v>2646702</v>
      </c>
      <c r="F582" s="80">
        <f t="shared" si="17"/>
        <v>13.233510000000001</v>
      </c>
      <c r="G582" s="80">
        <v>35000000</v>
      </c>
      <c r="H582" s="80">
        <v>34582442.200000003</v>
      </c>
      <c r="I582" s="80">
        <f t="shared" si="18"/>
        <v>98.806977714285722</v>
      </c>
      <c r="K582" s="80">
        <v>479773</v>
      </c>
      <c r="L582" s="80">
        <f>K582/M582*100</f>
        <v>100</v>
      </c>
      <c r="M582" s="80">
        <v>479773</v>
      </c>
      <c r="N582" s="80">
        <v>90000000</v>
      </c>
      <c r="O582" s="80">
        <v>88540399.689999998</v>
      </c>
      <c r="P582" s="80">
        <v>1000000</v>
      </c>
      <c r="Q582" s="80"/>
      <c r="R582" s="80"/>
      <c r="S582" s="80"/>
      <c r="T582" s="80"/>
      <c r="U582" s="80">
        <v>2500000</v>
      </c>
      <c r="V582" s="80"/>
      <c r="W582" s="80"/>
      <c r="X582" s="113"/>
      <c r="Y582" s="15"/>
    </row>
    <row r="583" spans="1:79" ht="16.5" customHeight="1">
      <c r="A583" s="96">
        <v>2103</v>
      </c>
      <c r="B583" s="21" t="s">
        <v>3</v>
      </c>
      <c r="C583" s="98">
        <v>4473434</v>
      </c>
      <c r="D583" s="80">
        <v>6250000</v>
      </c>
      <c r="E583" s="80">
        <v>5796014</v>
      </c>
      <c r="F583" s="80">
        <f t="shared" si="17"/>
        <v>92.736224000000007</v>
      </c>
      <c r="G583" s="80">
        <v>12000000</v>
      </c>
      <c r="H583" s="80">
        <v>10985648.67</v>
      </c>
      <c r="I583" s="80">
        <f t="shared" si="18"/>
        <v>91.547072249999999</v>
      </c>
      <c r="J583" s="80">
        <v>3000000</v>
      </c>
      <c r="K583" s="80">
        <v>39762610</v>
      </c>
      <c r="L583" s="80">
        <f>K583/M583*100</f>
        <v>99.999019188693012</v>
      </c>
      <c r="M583" s="80">
        <v>39763000</v>
      </c>
      <c r="N583" s="80"/>
      <c r="O583" s="80"/>
      <c r="P583" s="80">
        <v>200000</v>
      </c>
      <c r="Q583" s="80"/>
      <c r="R583" s="80"/>
      <c r="S583" s="80"/>
      <c r="T583" s="80"/>
      <c r="U583" s="80">
        <v>20000000</v>
      </c>
      <c r="V583" s="80"/>
      <c r="W583" s="80"/>
      <c r="X583" s="9"/>
      <c r="Y583" s="8"/>
    </row>
    <row r="584" spans="1:79" ht="16.5" customHeight="1">
      <c r="A584" s="96" t="s">
        <v>61</v>
      </c>
      <c r="B584" s="111" t="s">
        <v>60</v>
      </c>
      <c r="C584" s="24"/>
      <c r="D584" s="80"/>
      <c r="E584" s="80"/>
      <c r="F584" s="80"/>
      <c r="G584" s="80">
        <v>500000</v>
      </c>
      <c r="H584" s="80">
        <v>491194</v>
      </c>
      <c r="I584" s="80">
        <f t="shared" si="18"/>
        <v>98.238799999999998</v>
      </c>
      <c r="J584" s="80"/>
      <c r="K584" s="80">
        <v>22423400</v>
      </c>
      <c r="L584" s="80">
        <f>K584/M584*100</f>
        <v>91.808876514903375</v>
      </c>
      <c r="M584" s="80">
        <v>24424000</v>
      </c>
      <c r="N584" s="80">
        <v>5000000</v>
      </c>
      <c r="O584" s="80">
        <v>4542173.84</v>
      </c>
      <c r="P584" s="80"/>
      <c r="Q584" s="80"/>
      <c r="R584" s="80"/>
      <c r="S584" s="80"/>
      <c r="T584" s="80"/>
      <c r="U584" s="80">
        <v>50000000</v>
      </c>
      <c r="V584" s="80"/>
      <c r="W584" s="80"/>
      <c r="X584" s="15"/>
      <c r="Y584" s="15"/>
    </row>
    <row r="585" spans="1:79" ht="16.5" customHeight="1">
      <c r="A585" s="96" t="s">
        <v>59</v>
      </c>
      <c r="B585" s="112" t="s">
        <v>58</v>
      </c>
      <c r="C585" s="98">
        <v>109476998.27</v>
      </c>
      <c r="D585" s="80">
        <v>42900000</v>
      </c>
      <c r="E585" s="80">
        <v>1609839</v>
      </c>
      <c r="F585" s="80">
        <f>E585/D585*100</f>
        <v>3.7525384615384612</v>
      </c>
      <c r="G585" s="80">
        <v>30000000</v>
      </c>
      <c r="H585" s="80">
        <v>24922725.25</v>
      </c>
      <c r="I585" s="80">
        <f t="shared" si="18"/>
        <v>83.075750833333331</v>
      </c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9"/>
      <c r="Y585" s="8"/>
    </row>
    <row r="586" spans="1:79" ht="19.5" customHeight="1">
      <c r="A586" s="96" t="s">
        <v>57</v>
      </c>
      <c r="B586" s="111" t="s">
        <v>55</v>
      </c>
      <c r="C586" s="98">
        <v>264908.27</v>
      </c>
      <c r="D586" s="80">
        <v>15000000</v>
      </c>
      <c r="E586" s="80">
        <v>8099309</v>
      </c>
      <c r="F586" s="80">
        <f>E586/D586*100</f>
        <v>53.995393333333332</v>
      </c>
      <c r="G586" s="80">
        <v>27750000</v>
      </c>
      <c r="H586" s="80">
        <v>25103596.16</v>
      </c>
      <c r="I586" s="80">
        <f t="shared" si="18"/>
        <v>90.46340958558558</v>
      </c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15"/>
      <c r="Y586" s="15"/>
    </row>
    <row r="587" spans="1:79" ht="19.5" customHeight="1">
      <c r="A587" s="96" t="s">
        <v>56</v>
      </c>
      <c r="B587" s="111" t="s">
        <v>55</v>
      </c>
      <c r="C587" s="98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>
        <v>5000000</v>
      </c>
      <c r="V587" s="80"/>
      <c r="W587" s="80"/>
      <c r="X587" s="9"/>
      <c r="Y587" s="8"/>
    </row>
    <row r="588" spans="1:79" s="10" customFormat="1" ht="16.5" customHeight="1">
      <c r="A588" s="110">
        <v>2106</v>
      </c>
      <c r="B588" s="10" t="s">
        <v>2</v>
      </c>
      <c r="L588" s="80"/>
      <c r="N588" s="80">
        <v>1600000</v>
      </c>
      <c r="O588" s="80">
        <v>1453125</v>
      </c>
      <c r="P588" s="80"/>
      <c r="Q588" s="80"/>
      <c r="R588" s="80"/>
      <c r="S588" s="80"/>
      <c r="T588" s="80"/>
      <c r="U588" s="80">
        <v>2000000</v>
      </c>
      <c r="V588" s="80"/>
      <c r="X588" s="15"/>
      <c r="Y588" s="15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</row>
    <row r="589" spans="1:79" s="2" customFormat="1" ht="16.5" customHeight="1">
      <c r="A589" s="109">
        <v>2108</v>
      </c>
      <c r="B589" s="12" t="s">
        <v>54</v>
      </c>
      <c r="C589" s="12"/>
      <c r="D589" s="108"/>
      <c r="E589" s="12"/>
      <c r="F589" s="12"/>
      <c r="G589" s="12"/>
      <c r="H589" s="12"/>
      <c r="I589" s="10"/>
      <c r="J589" s="10"/>
      <c r="K589" s="10"/>
      <c r="L589" s="80"/>
      <c r="M589" s="10"/>
      <c r="N589" s="80"/>
      <c r="O589" s="80"/>
      <c r="P589" s="80">
        <v>150000000</v>
      </c>
      <c r="Q589" s="80"/>
      <c r="R589" s="80"/>
      <c r="S589" s="80"/>
      <c r="T589" s="80"/>
      <c r="U589" s="80">
        <v>800000000</v>
      </c>
      <c r="V589" s="80"/>
      <c r="W589" s="10"/>
      <c r="X589" s="9"/>
      <c r="Y589" s="8"/>
    </row>
    <row r="590" spans="1:79" s="77" customFormat="1" ht="16.5" customHeight="1">
      <c r="A590" s="88">
        <v>2505</v>
      </c>
      <c r="B590" s="12" t="s">
        <v>35</v>
      </c>
      <c r="C590" s="87"/>
      <c r="D590" s="85"/>
      <c r="E590" s="86"/>
      <c r="F590" s="86"/>
      <c r="G590" s="84"/>
      <c r="H590" s="85"/>
      <c r="I590" s="84"/>
      <c r="J590" s="83"/>
      <c r="K590" s="83"/>
      <c r="L590" s="80"/>
      <c r="M590" s="83"/>
      <c r="N590" s="80">
        <v>500000</v>
      </c>
      <c r="O590" s="77">
        <v>0</v>
      </c>
      <c r="P590" s="80"/>
      <c r="Q590" s="80"/>
      <c r="R590" s="80"/>
      <c r="S590" s="80"/>
      <c r="T590" s="80"/>
      <c r="U590" s="80">
        <v>1000000</v>
      </c>
      <c r="V590" s="82"/>
      <c r="W590" s="82"/>
      <c r="X590" s="15"/>
      <c r="Y590" s="15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</row>
    <row r="591" spans="1:79" s="77" customFormat="1" ht="16.5" customHeight="1">
      <c r="A591" s="88">
        <v>2507</v>
      </c>
      <c r="B591" s="12" t="s">
        <v>1</v>
      </c>
      <c r="C591" s="87"/>
      <c r="D591" s="85"/>
      <c r="E591" s="86"/>
      <c r="F591" s="86"/>
      <c r="G591" s="84"/>
      <c r="H591" s="85"/>
      <c r="I591" s="84"/>
      <c r="J591" s="83"/>
      <c r="K591" s="83"/>
      <c r="L591" s="80"/>
      <c r="M591" s="83"/>
      <c r="N591" s="80">
        <v>1000000</v>
      </c>
      <c r="O591" s="80">
        <v>0</v>
      </c>
      <c r="P591" s="80"/>
      <c r="Q591" s="80"/>
      <c r="R591" s="80"/>
      <c r="S591" s="80"/>
      <c r="T591" s="80"/>
      <c r="U591" s="80">
        <v>30000000</v>
      </c>
      <c r="V591" s="107"/>
      <c r="W591" s="82"/>
      <c r="X591" s="9"/>
      <c r="Y591" s="8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</row>
    <row r="592" spans="1:79" ht="16.5" customHeight="1" thickBot="1">
      <c r="A592" s="7" t="s">
        <v>0</v>
      </c>
      <c r="B592" s="7"/>
      <c r="C592" s="4">
        <f>SUM(C577:C586)</f>
        <v>275107125.51999998</v>
      </c>
      <c r="D592" s="4">
        <f>SUM(D577:D586)</f>
        <v>202750000</v>
      </c>
      <c r="E592" s="4">
        <f>SUM(E577:E586)</f>
        <v>129492766</v>
      </c>
      <c r="F592" s="97">
        <f>E592/D592*100</f>
        <v>63.868195314426636</v>
      </c>
      <c r="G592" s="4">
        <f>SUM(G577:G586)</f>
        <v>262500000</v>
      </c>
      <c r="H592" s="4">
        <f>SUM(H577:H586)</f>
        <v>243212964.94999999</v>
      </c>
      <c r="I592" s="97">
        <f>H592/G592*100</f>
        <v>92.652558076190473</v>
      </c>
      <c r="J592" s="4">
        <f>SUM(J577:J586)</f>
        <v>111000000</v>
      </c>
      <c r="K592" s="4">
        <f>SUM(K577:K586)</f>
        <v>96608812</v>
      </c>
      <c r="L592" s="80">
        <f>K592/M592*100</f>
        <v>74.627720050081606</v>
      </c>
      <c r="M592" s="4">
        <f>SUM(M577:M586)</f>
        <v>129454326</v>
      </c>
      <c r="N592" s="4">
        <f t="shared" ref="N592:S592" si="19">SUM(N577:N591)</f>
        <v>112400000</v>
      </c>
      <c r="O592" s="4">
        <f t="shared" si="19"/>
        <v>108427803.24000001</v>
      </c>
      <c r="P592" s="4">
        <f t="shared" si="19"/>
        <v>553200000</v>
      </c>
      <c r="Q592" s="4">
        <f t="shared" si="19"/>
        <v>0</v>
      </c>
      <c r="R592" s="4">
        <f t="shared" si="19"/>
        <v>0</v>
      </c>
      <c r="S592" s="4">
        <f t="shared" si="19"/>
        <v>0</v>
      </c>
      <c r="T592" s="4"/>
      <c r="U592" s="4">
        <f>SUM(U577:U591)</f>
        <v>1131500000</v>
      </c>
      <c r="V592" s="4">
        <f>SUM(V577:V591)</f>
        <v>0</v>
      </c>
      <c r="W592" s="4">
        <f>SUM(W577:W586)</f>
        <v>0</v>
      </c>
      <c r="X592" s="15"/>
      <c r="Y592" s="15"/>
    </row>
    <row r="593" spans="1:79" ht="16.5" customHeight="1" thickTop="1">
      <c r="X593" s="9">
        <f>V592+V614+V630</f>
        <v>0</v>
      </c>
      <c r="Y593" s="8"/>
    </row>
    <row r="594" spans="1:79" ht="16.5" customHeight="1">
      <c r="X594" s="15"/>
      <c r="Y594" s="15"/>
    </row>
    <row r="595" spans="1:79" ht="16.5" customHeight="1">
      <c r="X595" s="9"/>
      <c r="Y595" s="8"/>
    </row>
    <row r="596" spans="1:79" s="39" customFormat="1" ht="16.5" customHeight="1">
      <c r="A596" s="53"/>
      <c r="B596" s="409" t="s">
        <v>20</v>
      </c>
      <c r="C596" s="409"/>
      <c r="D596" s="409"/>
      <c r="E596" s="47"/>
      <c r="F596" s="47"/>
      <c r="G596" s="47"/>
      <c r="H596" s="47"/>
      <c r="I596" s="47"/>
      <c r="J596" s="47"/>
      <c r="K596" s="50"/>
      <c r="L596" s="50"/>
      <c r="M596" s="47"/>
      <c r="N596" s="50"/>
      <c r="O596" s="50"/>
      <c r="P596" s="50"/>
      <c r="Q596" s="45"/>
      <c r="R596" s="50"/>
      <c r="S596" s="50"/>
      <c r="T596" s="50"/>
      <c r="U596" s="50"/>
      <c r="V596" s="50"/>
      <c r="W596" s="40"/>
      <c r="X596" s="15"/>
      <c r="Y596" s="15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</row>
    <row r="597" spans="1:79" s="39" customFormat="1" ht="16.5" customHeight="1">
      <c r="B597" s="38" t="s">
        <v>19</v>
      </c>
      <c r="C597" s="49"/>
      <c r="D597" s="52"/>
      <c r="E597" s="47"/>
      <c r="F597" s="47"/>
      <c r="G597" s="47"/>
      <c r="H597" s="47"/>
      <c r="I597" s="51"/>
      <c r="J597" s="51"/>
      <c r="K597" s="50"/>
      <c r="L597" s="50"/>
      <c r="M597" s="51"/>
      <c r="N597" s="50"/>
      <c r="O597" s="50"/>
      <c r="P597" s="50"/>
      <c r="Q597" s="45"/>
      <c r="R597" s="50"/>
      <c r="S597" s="50"/>
      <c r="T597" s="50"/>
      <c r="U597" s="50"/>
      <c r="V597" s="50"/>
      <c r="W597" s="40"/>
      <c r="X597" s="9"/>
      <c r="Y597" s="8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</row>
    <row r="598" spans="1:79" s="39" customFormat="1" ht="16.5" customHeight="1">
      <c r="A598" s="53"/>
      <c r="B598" s="52"/>
      <c r="C598" s="106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104"/>
      <c r="O598" s="104"/>
      <c r="P598" s="104"/>
      <c r="Q598" s="105"/>
      <c r="R598" s="104"/>
      <c r="S598" s="104"/>
      <c r="T598" s="104"/>
      <c r="U598" s="104"/>
      <c r="V598" s="52"/>
      <c r="W598" s="9"/>
      <c r="X598" s="15"/>
      <c r="Y598" s="15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</row>
    <row r="599" spans="1:79" s="39" customFormat="1" ht="16.5" customHeight="1">
      <c r="A599" s="38" t="s">
        <v>47</v>
      </c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5"/>
      <c r="R599" s="104"/>
      <c r="S599" s="104"/>
      <c r="T599" s="104"/>
      <c r="U599" s="104"/>
      <c r="V599" s="104"/>
      <c r="W599" s="9"/>
      <c r="X599" s="9"/>
      <c r="Y599" s="8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</row>
    <row r="600" spans="1:79" ht="16.5" customHeight="1">
      <c r="A600" s="38" t="s">
        <v>53</v>
      </c>
      <c r="B600" s="37"/>
      <c r="C600" s="37"/>
      <c r="Y600" s="15"/>
    </row>
    <row r="601" spans="1:79" ht="16.5" customHeight="1">
      <c r="A601" s="430" t="s">
        <v>15</v>
      </c>
      <c r="B601" s="431"/>
      <c r="C601" s="72">
        <v>2014</v>
      </c>
      <c r="D601" s="427">
        <v>2015</v>
      </c>
      <c r="E601" s="428"/>
      <c r="F601" s="429"/>
      <c r="G601" s="427">
        <v>2016</v>
      </c>
      <c r="H601" s="428"/>
      <c r="I601" s="429"/>
      <c r="J601" s="68">
        <v>2017</v>
      </c>
      <c r="K601" s="420">
        <v>2017</v>
      </c>
      <c r="L601" s="421"/>
      <c r="M601" s="422"/>
      <c r="N601" s="420">
        <v>2018</v>
      </c>
      <c r="O601" s="422"/>
      <c r="P601" s="71">
        <v>2019</v>
      </c>
      <c r="Q601" s="435">
        <v>2020</v>
      </c>
      <c r="R601" s="435"/>
      <c r="S601" s="435">
        <v>2021</v>
      </c>
      <c r="T601" s="435"/>
      <c r="U601" s="70">
        <v>2022</v>
      </c>
      <c r="V601" s="423" t="s">
        <v>14</v>
      </c>
      <c r="W601" s="423" t="s">
        <v>13</v>
      </c>
    </row>
    <row r="602" spans="1:79" ht="45.75" customHeight="1">
      <c r="A602" s="432"/>
      <c r="B602" s="433"/>
      <c r="C602" s="69" t="s">
        <v>9</v>
      </c>
      <c r="D602" s="68" t="s">
        <v>8</v>
      </c>
      <c r="E602" s="68" t="s">
        <v>9</v>
      </c>
      <c r="F602" s="66" t="s">
        <v>12</v>
      </c>
      <c r="G602" s="66" t="s">
        <v>11</v>
      </c>
      <c r="H602" s="68" t="s">
        <v>9</v>
      </c>
      <c r="I602" s="66" t="s">
        <v>12</v>
      </c>
      <c r="J602" s="68" t="s">
        <v>8</v>
      </c>
      <c r="K602" s="68" t="s">
        <v>10</v>
      </c>
      <c r="L602" s="66" t="s">
        <v>12</v>
      </c>
      <c r="M602" s="66" t="s">
        <v>11</v>
      </c>
      <c r="N602" s="66" t="s">
        <v>11</v>
      </c>
      <c r="O602" s="68" t="s">
        <v>10</v>
      </c>
      <c r="P602" s="68" t="s">
        <v>8</v>
      </c>
      <c r="Q602" s="67" t="s">
        <v>8</v>
      </c>
      <c r="R602" s="66" t="s">
        <v>9</v>
      </c>
      <c r="S602" s="67" t="s">
        <v>8</v>
      </c>
      <c r="T602" s="66" t="s">
        <v>7</v>
      </c>
      <c r="U602" s="65" t="s">
        <v>6</v>
      </c>
      <c r="V602" s="424"/>
      <c r="W602" s="424"/>
    </row>
    <row r="603" spans="1:79" ht="16.5" customHeight="1">
      <c r="A603" s="24">
        <v>2001</v>
      </c>
      <c r="B603" s="21" t="s">
        <v>5</v>
      </c>
      <c r="C603" s="98">
        <v>3043248.01</v>
      </c>
      <c r="D603" s="80">
        <v>5000000</v>
      </c>
      <c r="E603" s="80">
        <v>89564</v>
      </c>
      <c r="F603" s="80">
        <f>E603/D603*100</f>
        <v>1.79128</v>
      </c>
      <c r="G603" s="80">
        <v>15000000</v>
      </c>
      <c r="H603" s="80">
        <v>2568361.9700000002</v>
      </c>
      <c r="I603" s="80">
        <f>H603/G603*100</f>
        <v>17.122413133333332</v>
      </c>
      <c r="J603" s="80"/>
      <c r="K603" s="80"/>
      <c r="L603" s="80">
        <f>K603/M603*100</f>
        <v>0</v>
      </c>
      <c r="M603" s="80">
        <v>2664600</v>
      </c>
      <c r="N603" s="80">
        <v>5000000</v>
      </c>
      <c r="O603" s="80">
        <v>4369189.59</v>
      </c>
      <c r="P603" s="80"/>
      <c r="Q603" s="80"/>
      <c r="R603" s="80"/>
      <c r="S603" s="80"/>
      <c r="T603" s="80"/>
      <c r="U603" s="80">
        <v>10000000</v>
      </c>
      <c r="V603" s="80"/>
      <c r="W603" s="80"/>
      <c r="X603" s="9"/>
      <c r="Y603" s="8"/>
    </row>
    <row r="604" spans="1:79" ht="16.5" customHeight="1">
      <c r="A604" s="24">
        <v>2002</v>
      </c>
      <c r="B604" s="21" t="s">
        <v>26</v>
      </c>
      <c r="C604" s="98"/>
      <c r="D604" s="80">
        <v>500000</v>
      </c>
      <c r="E604" s="80"/>
      <c r="F604" s="80">
        <f>E604/D604*100</f>
        <v>0</v>
      </c>
      <c r="G604" s="80">
        <v>1000000</v>
      </c>
      <c r="H604" s="80">
        <v>0</v>
      </c>
      <c r="I604" s="80">
        <f>H604/G604*100</f>
        <v>0</v>
      </c>
      <c r="J604" s="80"/>
      <c r="K604" s="80"/>
      <c r="L604" s="80"/>
      <c r="M604" s="80"/>
      <c r="N604" s="80">
        <v>8500000</v>
      </c>
      <c r="O604" s="80">
        <v>121770</v>
      </c>
      <c r="P604" s="80">
        <v>500000</v>
      </c>
      <c r="Q604" s="80"/>
      <c r="R604" s="80"/>
      <c r="S604" s="80"/>
      <c r="T604" s="80"/>
      <c r="U604" s="80">
        <v>500000</v>
      </c>
      <c r="V604" s="80"/>
      <c r="W604" s="80"/>
      <c r="X604" s="15"/>
      <c r="Y604" s="15"/>
    </row>
    <row r="605" spans="1:79" ht="16.5" customHeight="1">
      <c r="A605" s="24">
        <v>2102</v>
      </c>
      <c r="B605" s="17" t="s">
        <v>4</v>
      </c>
      <c r="C605" s="98">
        <v>97335</v>
      </c>
      <c r="D605" s="80">
        <v>1000000</v>
      </c>
      <c r="E605" s="80">
        <v>306025</v>
      </c>
      <c r="F605" s="80">
        <f>E605/D605*100</f>
        <v>30.602499999999999</v>
      </c>
      <c r="G605" s="80">
        <v>1000000</v>
      </c>
      <c r="H605" s="80">
        <v>808695</v>
      </c>
      <c r="I605" s="80">
        <f>H605/G605*100</f>
        <v>80.869500000000002</v>
      </c>
      <c r="J605" s="80"/>
      <c r="K605" s="80">
        <v>1767242</v>
      </c>
      <c r="L605" s="80">
        <f t="shared" ref="L605:L611" si="20">K605/M605*100</f>
        <v>99.957126696832574</v>
      </c>
      <c r="M605" s="80">
        <v>1768000</v>
      </c>
      <c r="N605" s="80">
        <v>4000000</v>
      </c>
      <c r="O605" s="80">
        <v>3714277.63</v>
      </c>
      <c r="P605" s="80">
        <v>1000000</v>
      </c>
      <c r="Q605" s="80"/>
      <c r="R605" s="80"/>
      <c r="S605" s="80"/>
      <c r="T605" s="80"/>
      <c r="U605" s="80">
        <v>1000000</v>
      </c>
      <c r="V605" s="80"/>
      <c r="W605" s="80"/>
      <c r="X605" s="9"/>
      <c r="Y605" s="8"/>
    </row>
    <row r="606" spans="1:79" ht="16.5" customHeight="1">
      <c r="A606" s="24">
        <v>2103</v>
      </c>
      <c r="B606" s="17" t="s">
        <v>3</v>
      </c>
      <c r="C606" s="98">
        <v>557578.06000000006</v>
      </c>
      <c r="D606" s="80">
        <v>1000000</v>
      </c>
      <c r="E606" s="80">
        <v>68950</v>
      </c>
      <c r="F606" s="80">
        <f>E606/D606*100</f>
        <v>6.8949999999999996</v>
      </c>
      <c r="G606" s="80">
        <v>6500000</v>
      </c>
      <c r="H606" s="80">
        <v>6255384.5999999996</v>
      </c>
      <c r="I606" s="80">
        <f>H606/G606*100</f>
        <v>96.236686153846151</v>
      </c>
      <c r="J606" s="80"/>
      <c r="K606" s="80">
        <v>1664668</v>
      </c>
      <c r="L606" s="80">
        <f t="shared" si="20"/>
        <v>100</v>
      </c>
      <c r="M606" s="80">
        <v>1664668</v>
      </c>
      <c r="N606" s="80">
        <v>500000</v>
      </c>
      <c r="O606" s="80">
        <v>3900</v>
      </c>
      <c r="P606" s="80">
        <v>200000</v>
      </c>
      <c r="Q606" s="80"/>
      <c r="R606" s="80"/>
      <c r="S606" s="80"/>
      <c r="T606" s="80"/>
      <c r="U606" s="80">
        <v>500000</v>
      </c>
      <c r="V606" s="80"/>
      <c r="W606" s="80"/>
      <c r="X606" s="15"/>
      <c r="Y606" s="15"/>
    </row>
    <row r="607" spans="1:79" ht="16.5" customHeight="1">
      <c r="A607" s="24">
        <v>2104</v>
      </c>
      <c r="B607" s="17" t="s">
        <v>33</v>
      </c>
      <c r="C607" s="98">
        <v>437377.84</v>
      </c>
      <c r="D607" s="80">
        <v>25000000</v>
      </c>
      <c r="E607" s="80"/>
      <c r="F607" s="80">
        <f>E607/D607*100</f>
        <v>0</v>
      </c>
      <c r="G607" s="80">
        <v>10480000</v>
      </c>
      <c r="H607" s="80">
        <v>8656864.4900000002</v>
      </c>
      <c r="I607" s="80">
        <f>H607/G607*100</f>
        <v>82.603668797709929</v>
      </c>
      <c r="J607" s="80">
        <v>20000000</v>
      </c>
      <c r="K607" s="80">
        <v>1220321</v>
      </c>
      <c r="L607" s="80">
        <f t="shared" si="20"/>
        <v>6.1016050000000002</v>
      </c>
      <c r="M607" s="80">
        <v>20000000</v>
      </c>
      <c r="N607" s="80">
        <v>2000000</v>
      </c>
      <c r="O607" s="80">
        <f>[1]MonthlyExpenditure.rpt!$M$50</f>
        <v>70000</v>
      </c>
      <c r="P607" s="80">
        <v>1000000</v>
      </c>
      <c r="Q607" s="80"/>
      <c r="R607" s="80"/>
      <c r="S607" s="80"/>
      <c r="T607" s="80"/>
      <c r="U607" s="80">
        <v>20000000</v>
      </c>
      <c r="V607" s="80"/>
      <c r="W607" s="80"/>
      <c r="X607" s="9"/>
      <c r="Y607" s="8"/>
    </row>
    <row r="608" spans="1:79" ht="16.5" customHeight="1">
      <c r="A608" s="24">
        <v>2105</v>
      </c>
      <c r="B608" s="17" t="s">
        <v>39</v>
      </c>
      <c r="C608" s="24"/>
      <c r="D608" s="80"/>
      <c r="E608" s="80"/>
      <c r="F608" s="80"/>
      <c r="G608" s="80"/>
      <c r="H608" s="80"/>
      <c r="I608" s="80"/>
      <c r="J608" s="80">
        <v>10000000</v>
      </c>
      <c r="K608" s="57">
        <v>9310939</v>
      </c>
      <c r="L608" s="80">
        <f t="shared" si="20"/>
        <v>91.535537128171924</v>
      </c>
      <c r="M608" s="80">
        <v>10171939</v>
      </c>
      <c r="N608" s="80">
        <v>500000</v>
      </c>
      <c r="O608" s="80"/>
      <c r="P608" s="80"/>
      <c r="Q608" s="80"/>
      <c r="R608" s="80"/>
      <c r="S608" s="80"/>
      <c r="T608" s="80"/>
      <c r="U608" s="80">
        <v>2000000</v>
      </c>
      <c r="V608" s="80"/>
      <c r="W608" s="80"/>
      <c r="X608" s="15"/>
      <c r="Y608" s="15"/>
    </row>
    <row r="609" spans="1:79" ht="16.5" customHeight="1">
      <c r="A609" s="24" t="s">
        <v>22</v>
      </c>
      <c r="B609" s="17" t="s">
        <v>21</v>
      </c>
      <c r="C609" s="98">
        <v>24865814.789999999</v>
      </c>
      <c r="D609" s="80">
        <v>31000000</v>
      </c>
      <c r="E609" s="80">
        <v>8533051</v>
      </c>
      <c r="F609" s="80">
        <f>E609/D609*100</f>
        <v>27.525970967741937</v>
      </c>
      <c r="G609" s="80">
        <v>7000000</v>
      </c>
      <c r="H609" s="80">
        <v>6203442.5</v>
      </c>
      <c r="I609" s="80">
        <f>H609/G609*100</f>
        <v>88.620607142857139</v>
      </c>
      <c r="J609" s="80">
        <v>15000000</v>
      </c>
      <c r="K609" s="57">
        <v>24682012</v>
      </c>
      <c r="L609" s="80">
        <f t="shared" si="20"/>
        <v>92.356842993771409</v>
      </c>
      <c r="M609" s="80">
        <v>26724616.390000001</v>
      </c>
      <c r="N609" s="80">
        <v>51500000</v>
      </c>
      <c r="O609" s="80">
        <v>51240700.460000001</v>
      </c>
      <c r="P609" s="80">
        <v>35000000</v>
      </c>
      <c r="R609" s="80"/>
      <c r="S609" s="80"/>
      <c r="T609" s="80"/>
      <c r="U609" s="80">
        <v>50000000</v>
      </c>
      <c r="V609" s="80"/>
      <c r="W609" s="80"/>
      <c r="X609" s="9"/>
      <c r="Y609" s="8"/>
    </row>
    <row r="610" spans="1:79" ht="16.5" customHeight="1">
      <c r="A610" s="16" t="s">
        <v>52</v>
      </c>
      <c r="B610" s="103" t="s">
        <v>51</v>
      </c>
      <c r="C610" s="16"/>
      <c r="D610" s="57"/>
      <c r="E610" s="57"/>
      <c r="F610" s="80"/>
      <c r="G610" s="57">
        <v>56000000</v>
      </c>
      <c r="H610" s="57">
        <v>55809462.420000002</v>
      </c>
      <c r="I610" s="80">
        <f>H610/G610*100</f>
        <v>99.659754321428579</v>
      </c>
      <c r="J610" s="57">
        <v>60000000</v>
      </c>
      <c r="K610" s="10"/>
      <c r="L610" s="80">
        <f t="shared" si="20"/>
        <v>0</v>
      </c>
      <c r="M610" s="57">
        <v>35097001</v>
      </c>
      <c r="N610" s="57">
        <v>13500000</v>
      </c>
      <c r="O610" s="57">
        <v>1441130</v>
      </c>
      <c r="P610" s="57"/>
      <c r="Q610" s="57"/>
      <c r="R610" s="57"/>
      <c r="S610" s="57"/>
      <c r="T610" s="57"/>
      <c r="U610" s="57">
        <v>30000000</v>
      </c>
      <c r="V610" s="57"/>
      <c r="W610" s="57"/>
      <c r="X610" s="15"/>
      <c r="Y610" s="15"/>
    </row>
    <row r="611" spans="1:79" ht="16.5" customHeight="1" thickBot="1">
      <c r="A611" s="16" t="s">
        <v>50</v>
      </c>
      <c r="B611" s="17" t="s">
        <v>49</v>
      </c>
      <c r="C611" s="16"/>
      <c r="D611" s="57"/>
      <c r="E611" s="57"/>
      <c r="F611" s="80"/>
      <c r="G611" s="57"/>
      <c r="H611" s="57"/>
      <c r="I611" s="80"/>
      <c r="J611" s="57">
        <v>10000000</v>
      </c>
      <c r="K611" s="4">
        <v>1025450</v>
      </c>
      <c r="L611" s="80">
        <f t="shared" si="20"/>
        <v>51.272500000000001</v>
      </c>
      <c r="M611" s="57">
        <v>2000000</v>
      </c>
      <c r="N611" s="57">
        <v>10000000</v>
      </c>
      <c r="O611" s="57">
        <v>1527356.52</v>
      </c>
      <c r="P611" s="57">
        <v>20000000</v>
      </c>
      <c r="Q611" s="57"/>
      <c r="R611" s="57"/>
      <c r="S611" s="57"/>
      <c r="T611" s="57"/>
      <c r="U611" s="57">
        <v>20000000</v>
      </c>
      <c r="V611" s="57"/>
      <c r="W611" s="57"/>
      <c r="X611" s="9"/>
      <c r="Y611" s="8"/>
    </row>
    <row r="612" spans="1:79" ht="16.5" customHeight="1" thickTop="1">
      <c r="A612" s="16" t="s">
        <v>48</v>
      </c>
      <c r="B612" s="17"/>
      <c r="C612" s="16"/>
      <c r="D612" s="57"/>
      <c r="E612" s="57"/>
      <c r="F612" s="80"/>
      <c r="G612" s="57"/>
      <c r="H612" s="57"/>
      <c r="I612" s="80"/>
      <c r="J612" s="57"/>
      <c r="K612" s="102"/>
      <c r="L612" s="80"/>
      <c r="M612" s="57"/>
      <c r="N612" s="57">
        <v>3400000</v>
      </c>
      <c r="O612" s="57">
        <v>2023171.92</v>
      </c>
      <c r="P612" s="57"/>
      <c r="Q612" s="57"/>
      <c r="R612" s="57"/>
      <c r="S612" s="57"/>
      <c r="T612" s="57"/>
      <c r="U612" s="57"/>
      <c r="V612" s="57"/>
      <c r="W612" s="57"/>
      <c r="X612" s="15"/>
      <c r="Y612" s="15"/>
    </row>
    <row r="613" spans="1:79" s="10" customFormat="1" ht="16.5" customHeight="1">
      <c r="A613" s="14">
        <v>2106</v>
      </c>
      <c r="B613" s="10" t="s">
        <v>2</v>
      </c>
      <c r="L613" s="80"/>
      <c r="P613" s="101"/>
      <c r="Q613" s="80"/>
      <c r="S613" s="101"/>
      <c r="T613" s="101"/>
      <c r="U613" s="101">
        <v>1000000</v>
      </c>
      <c r="V613" s="101"/>
      <c r="X613" s="9"/>
      <c r="Y613" s="8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</row>
    <row r="614" spans="1:79" ht="16.5" customHeight="1" thickBot="1">
      <c r="A614" s="7" t="s">
        <v>0</v>
      </c>
      <c r="B614" s="7"/>
      <c r="C614" s="4">
        <f>SUM(C603:C610)</f>
        <v>29001353.699999999</v>
      </c>
      <c r="D614" s="4">
        <f>SUM(D603:D610)</f>
        <v>63500000</v>
      </c>
      <c r="E614" s="4">
        <f>SUM(E603:E610)</f>
        <v>8997590</v>
      </c>
      <c r="F614" s="97">
        <f>E614/D614*100</f>
        <v>14.169433070866141</v>
      </c>
      <c r="G614" s="4">
        <f>SUM(G603:G610)</f>
        <v>96980000</v>
      </c>
      <c r="H614" s="4">
        <f>SUM(H603:H610)</f>
        <v>80302210.980000004</v>
      </c>
      <c r="I614" s="97">
        <f>H614/G614*100</f>
        <v>82.802857269540127</v>
      </c>
      <c r="J614" s="4">
        <f>SUM(J603:J611)</f>
        <v>115000000</v>
      </c>
      <c r="K614" s="4">
        <f>SUM(K603:K611)</f>
        <v>39670632</v>
      </c>
      <c r="L614" s="80">
        <f>K614/M614*100</f>
        <v>39.634634085363238</v>
      </c>
      <c r="M614" s="4">
        <f>SUM(M603:M611)</f>
        <v>100090824.39</v>
      </c>
      <c r="N614" s="4">
        <f t="shared" ref="N614:S614" si="21">SUM(N603:N613)</f>
        <v>98900000</v>
      </c>
      <c r="O614" s="4">
        <f t="shared" si="21"/>
        <v>64511496.120000005</v>
      </c>
      <c r="P614" s="4">
        <f t="shared" si="21"/>
        <v>57700000</v>
      </c>
      <c r="Q614" s="4">
        <f t="shared" si="21"/>
        <v>0</v>
      </c>
      <c r="R614" s="4">
        <f t="shared" si="21"/>
        <v>0</v>
      </c>
      <c r="S614" s="4">
        <f t="shared" si="21"/>
        <v>0</v>
      </c>
      <c r="T614" s="4"/>
      <c r="U614" s="4">
        <f>SUM(U603:U613)</f>
        <v>135000000</v>
      </c>
      <c r="V614" s="4">
        <f>SUM(V603:V613)</f>
        <v>0</v>
      </c>
      <c r="W614" s="4">
        <f>SUM(W603:W610)</f>
        <v>0</v>
      </c>
      <c r="X614" s="15"/>
      <c r="Y614" s="15"/>
    </row>
    <row r="615" spans="1:79" ht="6" customHeight="1" thickTop="1">
      <c r="X615" s="9"/>
      <c r="Y615" s="8"/>
    </row>
    <row r="616" spans="1:79" s="39" customFormat="1" ht="16.5" customHeight="1">
      <c r="A616" s="38" t="s">
        <v>47</v>
      </c>
      <c r="Q616" s="41"/>
      <c r="W616" s="9"/>
      <c r="X616" s="15"/>
      <c r="Y616" s="15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</row>
    <row r="617" spans="1:79" ht="16.5" customHeight="1">
      <c r="A617" s="38" t="s">
        <v>46</v>
      </c>
      <c r="B617" s="37"/>
      <c r="C617" s="37"/>
      <c r="X617" s="9"/>
      <c r="Y617" s="8"/>
    </row>
    <row r="618" spans="1:79" ht="16.5" customHeight="1">
      <c r="A618" s="430" t="s">
        <v>15</v>
      </c>
      <c r="B618" s="431"/>
      <c r="C618" s="72">
        <v>2014</v>
      </c>
      <c r="D618" s="427">
        <v>2015</v>
      </c>
      <c r="E618" s="428"/>
      <c r="F618" s="429"/>
      <c r="G618" s="427">
        <v>2016</v>
      </c>
      <c r="H618" s="428"/>
      <c r="I618" s="429"/>
      <c r="J618" s="68">
        <v>2017</v>
      </c>
      <c r="K618" s="420">
        <v>2017</v>
      </c>
      <c r="L618" s="421"/>
      <c r="M618" s="422"/>
      <c r="N618" s="420">
        <v>2018</v>
      </c>
      <c r="O618" s="422"/>
      <c r="P618" s="71">
        <v>2019</v>
      </c>
      <c r="Q618" s="435">
        <v>2020</v>
      </c>
      <c r="R618" s="435"/>
      <c r="S618" s="435">
        <v>2021</v>
      </c>
      <c r="T618" s="435"/>
      <c r="U618" s="70">
        <v>2022</v>
      </c>
      <c r="V618" s="423" t="s">
        <v>14</v>
      </c>
      <c r="W618" s="423" t="s">
        <v>13</v>
      </c>
    </row>
    <row r="619" spans="1:79" ht="45.75" customHeight="1">
      <c r="A619" s="432"/>
      <c r="B619" s="433"/>
      <c r="C619" s="69" t="s">
        <v>9</v>
      </c>
      <c r="D619" s="68" t="s">
        <v>8</v>
      </c>
      <c r="E619" s="68" t="s">
        <v>9</v>
      </c>
      <c r="F619" s="66" t="s">
        <v>12</v>
      </c>
      <c r="G619" s="66" t="s">
        <v>11</v>
      </c>
      <c r="H619" s="68" t="s">
        <v>9</v>
      </c>
      <c r="I619" s="66" t="s">
        <v>12</v>
      </c>
      <c r="J619" s="68" t="s">
        <v>8</v>
      </c>
      <c r="K619" s="68" t="s">
        <v>10</v>
      </c>
      <c r="L619" s="66" t="s">
        <v>12</v>
      </c>
      <c r="M619" s="66" t="s">
        <v>11</v>
      </c>
      <c r="N619" s="66" t="s">
        <v>11</v>
      </c>
      <c r="O619" s="68" t="s">
        <v>10</v>
      </c>
      <c r="P619" s="68" t="s">
        <v>8</v>
      </c>
      <c r="Q619" s="67" t="s">
        <v>8</v>
      </c>
      <c r="R619" s="66" t="s">
        <v>9</v>
      </c>
      <c r="S619" s="67" t="s">
        <v>8</v>
      </c>
      <c r="T619" s="66" t="s">
        <v>7</v>
      </c>
      <c r="U619" s="65" t="s">
        <v>6</v>
      </c>
      <c r="V619" s="424"/>
      <c r="W619" s="424"/>
    </row>
    <row r="620" spans="1:79" ht="16.5" customHeight="1">
      <c r="A620" s="96">
        <v>2001</v>
      </c>
      <c r="B620" s="17" t="s">
        <v>5</v>
      </c>
      <c r="C620" s="98">
        <v>648447</v>
      </c>
      <c r="D620" s="80">
        <v>7000000</v>
      </c>
      <c r="E620" s="80">
        <v>6061796</v>
      </c>
      <c r="F620" s="80">
        <f>E620/D620*100</f>
        <v>86.597085714285711</v>
      </c>
      <c r="G620" s="80">
        <v>2400000</v>
      </c>
      <c r="H620" s="80">
        <v>2360594.8199999998</v>
      </c>
      <c r="I620" s="80">
        <f>H620/G620*100</f>
        <v>98.358117499999992</v>
      </c>
      <c r="J620" s="80">
        <v>2000000</v>
      </c>
      <c r="K620" s="80">
        <v>7183392</v>
      </c>
      <c r="L620" s="80">
        <f t="shared" ref="L620:L626" si="22">K620/M620*100</f>
        <v>81.302240743136394</v>
      </c>
      <c r="M620" s="80">
        <v>8835417</v>
      </c>
      <c r="N620" s="80">
        <v>6000000</v>
      </c>
      <c r="O620" s="80">
        <v>5721748.4000000004</v>
      </c>
      <c r="P620" s="80"/>
      <c r="Q620" s="80"/>
      <c r="R620" s="8"/>
      <c r="S620" s="80"/>
      <c r="T620" s="80"/>
      <c r="U620" s="80">
        <v>50000000</v>
      </c>
      <c r="V620" s="80"/>
      <c r="W620" s="80"/>
      <c r="X620" s="9"/>
    </row>
    <row r="621" spans="1:79" ht="16.5" customHeight="1">
      <c r="A621" s="96">
        <v>2002</v>
      </c>
      <c r="B621" s="17" t="s">
        <v>26</v>
      </c>
      <c r="C621" s="98"/>
      <c r="D621" s="80"/>
      <c r="E621" s="80"/>
      <c r="F621" s="80"/>
      <c r="G621" s="80">
        <v>750000</v>
      </c>
      <c r="H621" s="80">
        <v>399296.9</v>
      </c>
      <c r="I621" s="80">
        <f>H621/G621*100</f>
        <v>53.239586666666675</v>
      </c>
      <c r="J621" s="80">
        <v>1000000</v>
      </c>
      <c r="K621" s="80">
        <v>180290</v>
      </c>
      <c r="L621" s="80">
        <f t="shared" si="22"/>
        <v>18.029</v>
      </c>
      <c r="M621" s="80">
        <v>1000000</v>
      </c>
      <c r="N621" s="80">
        <v>800000</v>
      </c>
      <c r="O621" s="80">
        <v>615966.68000000005</v>
      </c>
      <c r="P621" s="80">
        <v>500000</v>
      </c>
      <c r="Q621" s="80"/>
      <c r="R621" s="80"/>
      <c r="S621" s="80"/>
      <c r="T621" s="80"/>
      <c r="U621" s="80">
        <v>2000000</v>
      </c>
      <c r="V621" s="80"/>
      <c r="W621" s="80"/>
      <c r="X621" s="15"/>
      <c r="Y621" s="15"/>
    </row>
    <row r="622" spans="1:79" ht="16.5" customHeight="1">
      <c r="A622" s="96">
        <v>2003</v>
      </c>
      <c r="B622" s="17" t="s">
        <v>25</v>
      </c>
      <c r="C622" s="98">
        <v>1793141</v>
      </c>
      <c r="D622" s="80">
        <v>2350000</v>
      </c>
      <c r="E622" s="80">
        <v>1506153</v>
      </c>
      <c r="F622" s="80">
        <f>E622/D622*100</f>
        <v>64.091617021276591</v>
      </c>
      <c r="G622" s="80">
        <v>1520000</v>
      </c>
      <c r="H622" s="80">
        <v>1517298.53</v>
      </c>
      <c r="I622" s="80">
        <f>H622/G622*100</f>
        <v>99.822271710526323</v>
      </c>
      <c r="J622" s="80">
        <v>2000000</v>
      </c>
      <c r="K622" s="80"/>
      <c r="L622" s="80">
        <f t="shared" si="22"/>
        <v>0</v>
      </c>
      <c r="M622" s="80">
        <v>2000000</v>
      </c>
      <c r="N622" s="80"/>
      <c r="O622" s="80"/>
      <c r="P622" s="80"/>
      <c r="Q622" s="80"/>
      <c r="R622" s="80"/>
      <c r="S622" s="80"/>
      <c r="T622" s="80"/>
      <c r="U622" s="80">
        <v>5000000</v>
      </c>
      <c r="V622" s="80"/>
      <c r="W622" s="80"/>
      <c r="X622" s="9"/>
      <c r="Y622" s="8"/>
    </row>
    <row r="623" spans="1:79" s="77" customFormat="1" ht="16.5" customHeight="1">
      <c r="A623" s="99" t="s">
        <v>45</v>
      </c>
      <c r="B623" s="100" t="s">
        <v>44</v>
      </c>
      <c r="C623" s="84"/>
      <c r="D623" s="84"/>
      <c r="E623" s="84"/>
      <c r="G623" s="80">
        <v>220000000</v>
      </c>
      <c r="H623" s="80">
        <v>213378174.19</v>
      </c>
      <c r="I623" s="80">
        <f>H623/G623*100</f>
        <v>96.990079177272719</v>
      </c>
      <c r="J623" s="80">
        <v>247500000</v>
      </c>
      <c r="K623" s="84">
        <v>278786106</v>
      </c>
      <c r="L623" s="80">
        <f t="shared" si="22"/>
        <v>99.744581753130589</v>
      </c>
      <c r="M623" s="80">
        <v>279500000</v>
      </c>
      <c r="N623" s="83"/>
      <c r="O623" s="83"/>
      <c r="P623" s="80">
        <v>275000000</v>
      </c>
      <c r="Q623" s="80"/>
      <c r="R623" s="8"/>
      <c r="S623" s="80"/>
      <c r="T623" s="80"/>
      <c r="U623" s="80">
        <v>275000000</v>
      </c>
      <c r="V623" s="80"/>
      <c r="W623" s="83"/>
      <c r="X623" s="15"/>
      <c r="Y623" s="15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</row>
    <row r="624" spans="1:79" ht="16.5" customHeight="1">
      <c r="A624" s="96" t="s">
        <v>43</v>
      </c>
      <c r="B624" s="17" t="s">
        <v>4</v>
      </c>
      <c r="C624" s="98">
        <v>13678672</v>
      </c>
      <c r="D624" s="80">
        <v>18000000</v>
      </c>
      <c r="E624" s="80">
        <v>16848482</v>
      </c>
      <c r="F624" s="80">
        <f>E624/D624*100</f>
        <v>93.602677777777771</v>
      </c>
      <c r="G624" s="80">
        <v>2000000</v>
      </c>
      <c r="H624" s="80">
        <v>1888177.65</v>
      </c>
      <c r="I624" s="80">
        <f>H624/G624*100</f>
        <v>94.40888249999999</v>
      </c>
      <c r="J624" s="80"/>
      <c r="K624" s="80">
        <v>3303635</v>
      </c>
      <c r="L624" s="80">
        <f t="shared" si="22"/>
        <v>56.913251968022379</v>
      </c>
      <c r="M624" s="80">
        <v>5804685</v>
      </c>
      <c r="N624" s="80">
        <v>100000</v>
      </c>
      <c r="O624" s="80">
        <v>69940</v>
      </c>
      <c r="P624" s="80">
        <v>1000000</v>
      </c>
      <c r="Q624" s="80"/>
      <c r="R624" s="8"/>
      <c r="S624" s="80"/>
      <c r="T624" s="80"/>
      <c r="U624" s="80">
        <v>25000000</v>
      </c>
      <c r="V624" s="80"/>
      <c r="W624" s="80"/>
      <c r="X624" s="9"/>
      <c r="Y624" s="8"/>
    </row>
    <row r="625" spans="1:79" ht="16.5" customHeight="1">
      <c r="A625" s="96" t="s">
        <v>42</v>
      </c>
      <c r="B625" s="17" t="s">
        <v>41</v>
      </c>
      <c r="C625" s="24"/>
      <c r="D625" s="80"/>
      <c r="E625" s="80"/>
      <c r="F625" s="80"/>
      <c r="G625" s="80"/>
      <c r="H625" s="80"/>
      <c r="I625" s="80"/>
      <c r="J625" s="80">
        <v>75000000</v>
      </c>
      <c r="K625" s="80">
        <v>27996472</v>
      </c>
      <c r="L625" s="80">
        <f t="shared" si="22"/>
        <v>93.321573333333333</v>
      </c>
      <c r="M625" s="80">
        <v>30000000</v>
      </c>
      <c r="N625" s="80">
        <v>69500000</v>
      </c>
      <c r="O625" s="80">
        <v>65399249.890000001</v>
      </c>
      <c r="P625" s="80">
        <v>2000000</v>
      </c>
      <c r="Q625" s="80"/>
      <c r="R625" s="80"/>
      <c r="S625" s="80"/>
      <c r="T625" s="80"/>
      <c r="U625" s="80">
        <v>10000000</v>
      </c>
      <c r="V625" s="80"/>
      <c r="W625" s="80"/>
      <c r="X625" s="15"/>
      <c r="Y625" s="15"/>
    </row>
    <row r="626" spans="1:79" ht="16.5" customHeight="1">
      <c r="A626" s="96">
        <v>2103</v>
      </c>
      <c r="B626" s="17" t="s">
        <v>3</v>
      </c>
      <c r="C626" s="24"/>
      <c r="D626" s="80"/>
      <c r="E626" s="80"/>
      <c r="F626" s="80"/>
      <c r="G626" s="80">
        <v>8100000</v>
      </c>
      <c r="H626" s="80">
        <v>5159825</v>
      </c>
      <c r="I626" s="80">
        <f>H626/G626*100</f>
        <v>63.70154320987654</v>
      </c>
      <c r="J626" s="80">
        <v>1000000</v>
      </c>
      <c r="K626" s="80">
        <v>1458625</v>
      </c>
      <c r="L626" s="80">
        <f t="shared" si="22"/>
        <v>100</v>
      </c>
      <c r="M626" s="80">
        <v>1458625</v>
      </c>
      <c r="N626" s="80">
        <v>6000000</v>
      </c>
      <c r="O626" s="80">
        <v>5616925</v>
      </c>
      <c r="P626" s="80">
        <v>20000000</v>
      </c>
      <c r="Q626" s="80"/>
      <c r="R626" s="80"/>
      <c r="S626" s="80"/>
      <c r="T626" s="80"/>
      <c r="U626" s="80">
        <v>20000000</v>
      </c>
      <c r="V626" s="80"/>
      <c r="W626" s="80"/>
      <c r="X626" s="9"/>
      <c r="Y626" s="8"/>
    </row>
    <row r="627" spans="1:79" ht="16.5" customHeight="1">
      <c r="A627" s="99" t="s">
        <v>40</v>
      </c>
      <c r="B627" s="17" t="s">
        <v>33</v>
      </c>
      <c r="C627" s="24"/>
      <c r="D627" s="80"/>
      <c r="E627" s="80"/>
      <c r="F627" s="80"/>
      <c r="G627" s="80">
        <v>5614080</v>
      </c>
      <c r="H627" s="80">
        <v>0</v>
      </c>
      <c r="I627" s="80">
        <f>H627/G627*100</f>
        <v>0</v>
      </c>
      <c r="J627" s="80"/>
      <c r="K627" s="80"/>
      <c r="L627" s="80"/>
      <c r="M627" s="80"/>
      <c r="N627" s="80">
        <v>29700000</v>
      </c>
      <c r="O627" s="80">
        <v>25359809.359999999</v>
      </c>
      <c r="P627" s="80">
        <v>1000000</v>
      </c>
      <c r="Q627" s="80"/>
      <c r="R627" s="80"/>
      <c r="S627" s="80"/>
      <c r="T627" s="80"/>
      <c r="U627" s="80">
        <v>10000000</v>
      </c>
      <c r="V627" s="80"/>
      <c r="W627" s="80"/>
      <c r="X627" s="15"/>
      <c r="Y627" s="15"/>
    </row>
    <row r="628" spans="1:79" ht="16.5" customHeight="1">
      <c r="A628" s="96">
        <v>2105</v>
      </c>
      <c r="B628" s="17" t="s">
        <v>39</v>
      </c>
      <c r="C628" s="98">
        <v>328845</v>
      </c>
      <c r="D628" s="80">
        <v>10000000</v>
      </c>
      <c r="E628" s="80">
        <v>3158925</v>
      </c>
      <c r="F628" s="80">
        <f>E628/D628*100</f>
        <v>31.589250000000003</v>
      </c>
      <c r="G628" s="80">
        <v>4000000</v>
      </c>
      <c r="H628" s="80">
        <v>3110052</v>
      </c>
      <c r="I628" s="80">
        <f>H628/G628*100</f>
        <v>77.751300000000001</v>
      </c>
      <c r="J628" s="80">
        <v>1000000</v>
      </c>
      <c r="K628" s="80">
        <v>861000</v>
      </c>
      <c r="L628" s="80">
        <f>K628/M628*100</f>
        <v>95.666666666666671</v>
      </c>
      <c r="M628" s="80">
        <v>900000</v>
      </c>
      <c r="N628" s="80">
        <v>5500000</v>
      </c>
      <c r="O628" s="80">
        <v>5181000</v>
      </c>
      <c r="P628" s="80">
        <v>5000000</v>
      </c>
      <c r="Q628" s="80"/>
      <c r="R628" s="80"/>
      <c r="S628" s="80"/>
      <c r="T628" s="80"/>
      <c r="U628" s="80">
        <v>10000000</v>
      </c>
      <c r="V628" s="80"/>
      <c r="W628" s="80"/>
      <c r="X628" s="9"/>
    </row>
    <row r="629" spans="1:79" ht="16.5" customHeight="1">
      <c r="A629" s="24" t="s">
        <v>22</v>
      </c>
      <c r="B629" s="17" t="s">
        <v>21</v>
      </c>
      <c r="C629" s="98">
        <v>24865814.789999999</v>
      </c>
      <c r="D629" s="80">
        <v>31000000</v>
      </c>
      <c r="E629" s="80">
        <v>8533051</v>
      </c>
      <c r="F629" s="80">
        <f>E629/D629*100</f>
        <v>27.525970967741937</v>
      </c>
      <c r="G629" s="80">
        <v>7000000</v>
      </c>
      <c r="H629" s="80">
        <v>6203442.5</v>
      </c>
      <c r="I629" s="80">
        <f>H629/G629*100</f>
        <v>88.620607142857139</v>
      </c>
      <c r="J629" s="80">
        <v>15000000</v>
      </c>
      <c r="K629" s="57">
        <v>24682012</v>
      </c>
      <c r="L629" s="80">
        <f>K629/M629*100</f>
        <v>92.356842993771409</v>
      </c>
      <c r="M629" s="80">
        <v>26724616.390000001</v>
      </c>
      <c r="N629" s="80">
        <v>51500000</v>
      </c>
      <c r="O629" s="80"/>
      <c r="P629" s="80"/>
      <c r="R629" s="80"/>
      <c r="S629" s="80"/>
      <c r="T629" s="80"/>
      <c r="U629" s="80">
        <v>50000000</v>
      </c>
      <c r="V629" s="80"/>
      <c r="W629" s="80"/>
      <c r="X629" s="15"/>
      <c r="Y629" s="15"/>
    </row>
    <row r="630" spans="1:79" ht="16.5" customHeight="1" thickBot="1">
      <c r="A630" s="7" t="s">
        <v>0</v>
      </c>
      <c r="B630" s="7"/>
      <c r="C630" s="4">
        <f>SUM(C620:C628)</f>
        <v>16449105</v>
      </c>
      <c r="D630" s="4">
        <f>SUM(D620:D628)</f>
        <v>37350000</v>
      </c>
      <c r="E630" s="4">
        <f>SUM(E620:E628)</f>
        <v>27575356</v>
      </c>
      <c r="F630" s="97">
        <f>E630/D630*100</f>
        <v>73.829601070950474</v>
      </c>
      <c r="G630" s="4">
        <f>SUM(G620:G628)</f>
        <v>244384080</v>
      </c>
      <c r="H630" s="4">
        <f>SUM(H620:H628)</f>
        <v>227813419.09</v>
      </c>
      <c r="I630" s="80">
        <f>H630/G630*100</f>
        <v>93.219418830391902</v>
      </c>
      <c r="J630" s="4">
        <f>SUM(J620:J628)</f>
        <v>329500000</v>
      </c>
      <c r="K630" s="4">
        <f>SUM(K620:K628)</f>
        <v>319769520</v>
      </c>
      <c r="L630" s="80">
        <f>K630/M630*100</f>
        <v>97.047270231183631</v>
      </c>
      <c r="M630" s="4">
        <f>SUM(M620:M628)</f>
        <v>329498727</v>
      </c>
      <c r="N630" s="4">
        <f>SUM(N620:N628)</f>
        <v>117600000</v>
      </c>
      <c r="O630" s="4">
        <f>SUM(O620:O628)</f>
        <v>107964639.33</v>
      </c>
      <c r="P630" s="4">
        <f>SUM(P620:P628)</f>
        <v>304500000</v>
      </c>
      <c r="Q630" s="4">
        <f>SUM(Q620:Q629)</f>
        <v>0</v>
      </c>
      <c r="R630" s="4">
        <f>SUM(R620:R629)</f>
        <v>0</v>
      </c>
      <c r="S630" s="4">
        <f>SUM(S620:S629)</f>
        <v>0</v>
      </c>
      <c r="T630" s="4"/>
      <c r="U630" s="4">
        <f>SUM(U620:U629)</f>
        <v>457000000</v>
      </c>
      <c r="V630" s="4">
        <f>SUM(V620:V629)</f>
        <v>0</v>
      </c>
      <c r="W630" s="4">
        <f>SUM(W620:W628)</f>
        <v>0</v>
      </c>
      <c r="X630" s="9"/>
      <c r="Y630" s="8"/>
    </row>
    <row r="631" spans="1:79" ht="16.5" customHeight="1" thickTop="1">
      <c r="X631" s="15"/>
      <c r="Y631" s="15"/>
    </row>
    <row r="632" spans="1:79" s="35" customFormat="1" ht="16.5" customHeight="1">
      <c r="A632" s="1"/>
      <c r="B632" s="38"/>
      <c r="C632" s="49"/>
      <c r="D632" s="5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3"/>
      <c r="R632" s="1"/>
      <c r="S632" s="1"/>
      <c r="T632" s="1"/>
      <c r="U632" s="1"/>
      <c r="V632" s="1"/>
      <c r="W632" s="1"/>
      <c r="X632" s="9"/>
      <c r="Y632" s="8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</row>
    <row r="633" spans="1:79" s="35" customFormat="1" ht="16.5" customHeight="1">
      <c r="A633" s="73" t="s">
        <v>38</v>
      </c>
      <c r="B633" s="73"/>
      <c r="C633" s="7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3"/>
      <c r="R633" s="1"/>
      <c r="S633" s="1"/>
      <c r="T633" s="1"/>
      <c r="U633" s="1"/>
      <c r="V633" s="1"/>
      <c r="W633" s="1"/>
      <c r="X633" s="15"/>
      <c r="Y633" s="15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</row>
    <row r="634" spans="1:79" s="39" customFormat="1" ht="16.5" customHeight="1">
      <c r="A634" s="38" t="s">
        <v>37</v>
      </c>
      <c r="Q634" s="41"/>
      <c r="X634" s="9"/>
      <c r="Y634" s="8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</row>
    <row r="635" spans="1:79" s="35" customFormat="1" ht="16.5" customHeight="1">
      <c r="A635" s="38" t="s">
        <v>16</v>
      </c>
      <c r="B635" s="37"/>
      <c r="C635" s="3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3"/>
      <c r="R635" s="1"/>
      <c r="S635" s="1"/>
      <c r="T635" s="1"/>
      <c r="U635" s="1"/>
      <c r="V635" s="1"/>
      <c r="W635" s="1"/>
      <c r="X635" s="15"/>
      <c r="Y635" s="15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</row>
    <row r="636" spans="1:79" s="30" customFormat="1" ht="16.5" customHeight="1">
      <c r="A636" s="410" t="s">
        <v>15</v>
      </c>
      <c r="B636" s="411"/>
      <c r="C636" s="34">
        <v>2014</v>
      </c>
      <c r="D636" s="414">
        <v>2015</v>
      </c>
      <c r="E636" s="415"/>
      <c r="F636" s="416"/>
      <c r="G636" s="414">
        <v>2016</v>
      </c>
      <c r="H636" s="415"/>
      <c r="I636" s="416"/>
      <c r="J636" s="28">
        <v>2017</v>
      </c>
      <c r="K636" s="417">
        <v>2017</v>
      </c>
      <c r="L636" s="418"/>
      <c r="M636" s="419"/>
      <c r="N636" s="417">
        <v>2018</v>
      </c>
      <c r="O636" s="419"/>
      <c r="P636" s="33">
        <v>2019</v>
      </c>
      <c r="Q636" s="434">
        <v>2020</v>
      </c>
      <c r="R636" s="434"/>
      <c r="S636" s="434">
        <v>2021</v>
      </c>
      <c r="T636" s="434"/>
      <c r="U636" s="32">
        <v>2022</v>
      </c>
      <c r="V636" s="425" t="s">
        <v>14</v>
      </c>
      <c r="W636" s="425" t="s">
        <v>13</v>
      </c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</row>
    <row r="637" spans="1:79" ht="45.75" customHeight="1">
      <c r="A637" s="412"/>
      <c r="B637" s="413"/>
      <c r="C637" s="29" t="s">
        <v>9</v>
      </c>
      <c r="D637" s="28" t="s">
        <v>8</v>
      </c>
      <c r="E637" s="28" t="s">
        <v>9</v>
      </c>
      <c r="F637" s="26" t="s">
        <v>12</v>
      </c>
      <c r="G637" s="26" t="s">
        <v>11</v>
      </c>
      <c r="H637" s="28" t="s">
        <v>9</v>
      </c>
      <c r="I637" s="26" t="s">
        <v>12</v>
      </c>
      <c r="J637" s="28" t="s">
        <v>8</v>
      </c>
      <c r="K637" s="28" t="s">
        <v>10</v>
      </c>
      <c r="L637" s="26" t="s">
        <v>12</v>
      </c>
      <c r="M637" s="26" t="s">
        <v>11</v>
      </c>
      <c r="N637" s="26" t="s">
        <v>11</v>
      </c>
      <c r="O637" s="28" t="s">
        <v>10</v>
      </c>
      <c r="P637" s="28" t="s">
        <v>8</v>
      </c>
      <c r="Q637" s="27" t="s">
        <v>8</v>
      </c>
      <c r="R637" s="26" t="s">
        <v>9</v>
      </c>
      <c r="S637" s="27" t="s">
        <v>8</v>
      </c>
      <c r="T637" s="26" t="s">
        <v>7</v>
      </c>
      <c r="U637" s="25" t="s">
        <v>6</v>
      </c>
      <c r="V637" s="426"/>
      <c r="W637" s="426"/>
    </row>
    <row r="638" spans="1:79" ht="16.5" customHeight="1">
      <c r="A638" s="96">
        <v>2001</v>
      </c>
      <c r="B638" s="17" t="s">
        <v>5</v>
      </c>
      <c r="C638" s="95"/>
      <c r="D638" s="68"/>
      <c r="E638" s="68"/>
      <c r="F638" s="66"/>
      <c r="G638" s="68"/>
      <c r="H638" s="68"/>
      <c r="I638" s="66"/>
      <c r="J638" s="68"/>
      <c r="K638" s="94"/>
      <c r="L638" s="94"/>
      <c r="M638" s="68"/>
      <c r="N638" s="65"/>
      <c r="O638" s="65"/>
      <c r="P638" s="65"/>
      <c r="Q638" s="93">
        <v>1923620</v>
      </c>
      <c r="R638" s="93">
        <v>1316460</v>
      </c>
      <c r="S638" s="93">
        <v>3000000</v>
      </c>
      <c r="T638" s="93"/>
      <c r="U638" s="93">
        <v>4000000</v>
      </c>
      <c r="V638" s="93"/>
      <c r="W638" s="65"/>
      <c r="X638" s="9"/>
      <c r="Y638" s="8"/>
    </row>
    <row r="639" spans="1:79" ht="16.5" customHeight="1">
      <c r="A639" s="16">
        <v>2102</v>
      </c>
      <c r="B639" s="17" t="s">
        <v>4</v>
      </c>
      <c r="C639" s="18">
        <v>161314</v>
      </c>
      <c r="D639" s="11">
        <v>80000</v>
      </c>
      <c r="E639" s="11">
        <v>37418</v>
      </c>
      <c r="F639" s="5">
        <f>E639/D639*100</f>
        <v>46.772500000000001</v>
      </c>
      <c r="G639" s="11">
        <v>50000</v>
      </c>
      <c r="H639" s="11">
        <v>40738</v>
      </c>
      <c r="I639" s="5">
        <f>H639/G639*100</f>
        <v>81.475999999999999</v>
      </c>
      <c r="J639" s="11">
        <v>150000</v>
      </c>
      <c r="K639" s="11">
        <v>436280</v>
      </c>
      <c r="L639" s="11">
        <f>K639/M639*100</f>
        <v>96.951111111111103</v>
      </c>
      <c r="M639" s="11">
        <v>450000</v>
      </c>
      <c r="N639" s="11">
        <v>150000</v>
      </c>
      <c r="O639" s="11">
        <v>57405</v>
      </c>
      <c r="P639" s="11">
        <v>500000</v>
      </c>
      <c r="Q639" s="11">
        <v>2161380</v>
      </c>
      <c r="R639" s="11">
        <v>2158783</v>
      </c>
      <c r="S639" s="11">
        <v>2000000</v>
      </c>
      <c r="T639" s="11"/>
      <c r="U639" s="11">
        <v>3000000</v>
      </c>
      <c r="V639" s="11"/>
      <c r="W639" s="11"/>
      <c r="X639" s="15"/>
      <c r="Y639" s="15"/>
    </row>
    <row r="640" spans="1:79" ht="16.5" customHeight="1">
      <c r="A640" s="16">
        <v>2103</v>
      </c>
      <c r="B640" s="17" t="s">
        <v>3</v>
      </c>
      <c r="C640" s="18">
        <v>1050100</v>
      </c>
      <c r="D640" s="11">
        <v>40000</v>
      </c>
      <c r="E640" s="11">
        <v>28500</v>
      </c>
      <c r="F640" s="5">
        <f>E640/D640*100</f>
        <v>71.25</v>
      </c>
      <c r="G640" s="11">
        <v>100000</v>
      </c>
      <c r="H640" s="11">
        <v>0</v>
      </c>
      <c r="I640" s="5">
        <f>H640/G640*100</f>
        <v>0</v>
      </c>
      <c r="J640" s="11"/>
      <c r="K640" s="11"/>
      <c r="L640" s="11"/>
      <c r="M640" s="11"/>
      <c r="N640" s="11">
        <v>500000</v>
      </c>
      <c r="O640" s="11">
        <v>370880</v>
      </c>
      <c r="P640" s="11">
        <v>150000</v>
      </c>
      <c r="Q640" s="11"/>
      <c r="R640" s="11"/>
      <c r="S640" s="11"/>
      <c r="T640" s="11"/>
      <c r="U640" s="11">
        <v>1000000</v>
      </c>
      <c r="V640" s="11"/>
      <c r="W640" s="11"/>
      <c r="X640" s="9"/>
      <c r="Y640" s="8"/>
    </row>
    <row r="641" spans="1:79" ht="16.5" customHeight="1">
      <c r="A641" s="16">
        <v>2104</v>
      </c>
      <c r="B641" s="17" t="s">
        <v>33</v>
      </c>
      <c r="C641" s="16"/>
      <c r="D641" s="11"/>
      <c r="E641" s="11"/>
      <c r="F641" s="5"/>
      <c r="G641" s="11"/>
      <c r="H641" s="11"/>
      <c r="I641" s="5"/>
      <c r="J641" s="11">
        <v>500000</v>
      </c>
      <c r="K641" s="11">
        <v>864255</v>
      </c>
      <c r="L641" s="11">
        <f>K641/M641*100</f>
        <v>72.021250000000009</v>
      </c>
      <c r="M641" s="11">
        <f>700000+500000</f>
        <v>1200000</v>
      </c>
      <c r="N641" s="11">
        <v>4500000</v>
      </c>
      <c r="O641" s="11">
        <v>3669572.42</v>
      </c>
      <c r="P641" s="11">
        <v>500000</v>
      </c>
      <c r="Q641" s="11"/>
      <c r="R641" s="11"/>
      <c r="S641" s="11"/>
      <c r="T641" s="11"/>
      <c r="U641" s="11"/>
      <c r="V641" s="11"/>
      <c r="W641" s="11"/>
      <c r="X641" s="15"/>
      <c r="Y641" s="15"/>
    </row>
    <row r="642" spans="1:79" s="10" customFormat="1" ht="16.5" customHeight="1">
      <c r="A642" s="14">
        <v>2106</v>
      </c>
      <c r="B642" s="10" t="s">
        <v>2</v>
      </c>
      <c r="L642" s="11"/>
      <c r="N642" s="11">
        <v>500000</v>
      </c>
      <c r="O642" s="11"/>
      <c r="P642" s="11"/>
      <c r="Q642" s="11">
        <v>290000</v>
      </c>
      <c r="R642" s="11"/>
      <c r="S642" s="11">
        <v>1000000</v>
      </c>
      <c r="T642" s="11"/>
      <c r="U642" s="11">
        <v>1000000</v>
      </c>
      <c r="V642" s="11"/>
      <c r="X642" s="9"/>
      <c r="Y642" s="8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</row>
    <row r="643" spans="1:79" s="2" customFormat="1" ht="16.5" customHeight="1">
      <c r="A643" s="13">
        <v>2401</v>
      </c>
      <c r="B643" s="17" t="s">
        <v>21</v>
      </c>
      <c r="C643" s="12"/>
      <c r="D643" s="12"/>
      <c r="E643" s="12"/>
      <c r="F643" s="12"/>
      <c r="G643" s="10"/>
      <c r="H643" s="12"/>
      <c r="I643" s="10"/>
      <c r="J643" s="10"/>
      <c r="K643" s="10"/>
      <c r="L643" s="11"/>
      <c r="M643" s="10"/>
      <c r="N643" s="11"/>
      <c r="O643" s="11"/>
      <c r="P643" s="11"/>
      <c r="Q643" s="11"/>
      <c r="R643" s="11"/>
      <c r="S643" s="11"/>
      <c r="T643" s="11"/>
      <c r="U643" s="11">
        <v>2000000</v>
      </c>
      <c r="V643" s="11"/>
      <c r="W643" s="10"/>
      <c r="X643" s="9"/>
      <c r="Y643" s="8"/>
    </row>
    <row r="644" spans="1:79" s="77" customFormat="1" ht="16.5" customHeight="1">
      <c r="A644" s="88">
        <v>2507</v>
      </c>
      <c r="B644" s="12" t="s">
        <v>1</v>
      </c>
      <c r="C644" s="87"/>
      <c r="D644" s="85"/>
      <c r="E644" s="86"/>
      <c r="F644" s="86"/>
      <c r="G644" s="84"/>
      <c r="H644" s="85"/>
      <c r="I644" s="84"/>
      <c r="J644" s="83"/>
      <c r="K644" s="83"/>
      <c r="L644" s="11"/>
      <c r="M644" s="83"/>
      <c r="N644" s="80">
        <v>0</v>
      </c>
      <c r="O644" s="80"/>
      <c r="P644" s="80"/>
      <c r="Q644" s="11"/>
      <c r="R644" s="80"/>
      <c r="S644" s="80">
        <v>2000000</v>
      </c>
      <c r="T644" s="57"/>
      <c r="U644" s="57">
        <v>2000000</v>
      </c>
      <c r="V644" s="11"/>
      <c r="W644" s="82"/>
      <c r="X644" s="15"/>
      <c r="Y644" s="15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</row>
    <row r="645" spans="1:79" s="35" customFormat="1" ht="16.5" customHeight="1" thickBot="1">
      <c r="A645" s="7" t="s">
        <v>0</v>
      </c>
      <c r="B645" s="7"/>
      <c r="C645" s="4">
        <f>SUM(C639:C641)</f>
        <v>1211414</v>
      </c>
      <c r="D645" s="4">
        <f>SUM(D639:D641)</f>
        <v>120000</v>
      </c>
      <c r="E645" s="4">
        <f>SUM(E639:E641)</f>
        <v>65918</v>
      </c>
      <c r="F645" s="4">
        <f>E645/D645*100</f>
        <v>54.931666666666665</v>
      </c>
      <c r="G645" s="4">
        <f>SUM(G639:G641)</f>
        <v>150000</v>
      </c>
      <c r="H645" s="4">
        <f>SUM(H639:H641)</f>
        <v>40738</v>
      </c>
      <c r="I645" s="4">
        <f>H645/G645*100</f>
        <v>27.158666666666665</v>
      </c>
      <c r="J645" s="4">
        <f>SUM(J639:J641)</f>
        <v>650000</v>
      </c>
      <c r="K645" s="4">
        <f>SUM(K639:K644)</f>
        <v>1300535</v>
      </c>
      <c r="L645" s="11">
        <f>K645/M645*100</f>
        <v>78.820303030303023</v>
      </c>
      <c r="M645" s="4">
        <f>SUM(M639:M641)</f>
        <v>1650000</v>
      </c>
      <c r="N645" s="4">
        <f>SUM(N639:N644)</f>
        <v>5650000</v>
      </c>
      <c r="O645" s="4">
        <f>SUM(O639:O644)</f>
        <v>4097857.42</v>
      </c>
      <c r="P645" s="4">
        <f>SUM(P639:P644)</f>
        <v>1150000</v>
      </c>
      <c r="Q645" s="4">
        <f>SUM(Q638:Q644)</f>
        <v>4375000</v>
      </c>
      <c r="R645" s="4">
        <f>SUM(R638:R644)</f>
        <v>3475243</v>
      </c>
      <c r="S645" s="4">
        <f>SUM(S638:S644)</f>
        <v>8000000</v>
      </c>
      <c r="T645" s="4"/>
      <c r="U645" s="4">
        <f>SUM(U638:U644)</f>
        <v>13000000</v>
      </c>
      <c r="V645" s="4">
        <f>SUM(V638:V644)</f>
        <v>0</v>
      </c>
      <c r="W645" s="4">
        <f>SUM(W639:W641)</f>
        <v>0</v>
      </c>
      <c r="X645" s="9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</row>
    <row r="646" spans="1:79" s="35" customFormat="1" ht="16.5" customHeight="1" thickTop="1">
      <c r="A646" s="56"/>
      <c r="B646" s="56"/>
      <c r="C646" s="54"/>
      <c r="D646" s="54"/>
      <c r="E646" s="54"/>
      <c r="F646" s="54"/>
      <c r="G646" s="54"/>
      <c r="H646" s="54"/>
      <c r="I646" s="54"/>
      <c r="J646" s="54"/>
      <c r="K646" s="54"/>
      <c r="L646" s="55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15"/>
      <c r="Y646" s="15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</row>
    <row r="647" spans="1:79" ht="16.5" customHeight="1">
      <c r="X647" s="9"/>
      <c r="Y647" s="8"/>
    </row>
    <row r="648" spans="1:79" s="39" customFormat="1" ht="16.5" customHeight="1">
      <c r="A648" s="53"/>
      <c r="B648" s="409" t="s">
        <v>20</v>
      </c>
      <c r="C648" s="409"/>
      <c r="D648" s="409"/>
      <c r="E648" s="47"/>
      <c r="F648" s="47"/>
      <c r="G648" s="47"/>
      <c r="H648" s="47"/>
      <c r="I648" s="47"/>
      <c r="J648" s="47"/>
      <c r="K648" s="50"/>
      <c r="L648" s="50"/>
      <c r="M648" s="47"/>
      <c r="N648" s="50"/>
      <c r="O648" s="50"/>
      <c r="P648" s="50"/>
      <c r="Q648" s="45"/>
      <c r="R648" s="50"/>
      <c r="S648" s="50"/>
      <c r="T648" s="50"/>
      <c r="U648" s="50"/>
      <c r="V648" s="50"/>
      <c r="W648" s="40"/>
      <c r="X648" s="15"/>
      <c r="Y648" s="15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</row>
    <row r="649" spans="1:79" s="39" customFormat="1" ht="16.5" customHeight="1">
      <c r="B649" s="38" t="s">
        <v>19</v>
      </c>
      <c r="C649" s="49"/>
      <c r="D649" s="52"/>
      <c r="E649" s="47"/>
      <c r="F649" s="47"/>
      <c r="G649" s="47"/>
      <c r="H649" s="47"/>
      <c r="I649" s="51"/>
      <c r="J649" s="51"/>
      <c r="K649" s="50"/>
      <c r="L649" s="50"/>
      <c r="M649" s="51"/>
      <c r="N649" s="50"/>
      <c r="O649" s="50"/>
      <c r="P649" s="50"/>
      <c r="Q649" s="45"/>
      <c r="R649" s="50"/>
      <c r="S649" s="50"/>
      <c r="T649" s="50"/>
      <c r="U649" s="50"/>
      <c r="V649" s="50"/>
      <c r="W649" s="40"/>
      <c r="X649" s="9"/>
      <c r="Y649" s="8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</row>
    <row r="650" spans="1:79" s="35" customFormat="1" ht="16.5" customHeight="1">
      <c r="A650" s="92" t="s">
        <v>36</v>
      </c>
      <c r="B650" s="92"/>
      <c r="C650" s="7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3"/>
      <c r="R650" s="1"/>
      <c r="S650" s="1"/>
      <c r="T650" s="1"/>
      <c r="U650" s="1"/>
      <c r="V650" s="1"/>
      <c r="W650" s="1"/>
      <c r="X650" s="15"/>
      <c r="Y650" s="15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</row>
    <row r="651" spans="1:79" s="39" customFormat="1" ht="16.5" customHeight="1">
      <c r="A651" s="90" t="s">
        <v>17</v>
      </c>
      <c r="B651" s="91"/>
      <c r="Q651" s="41"/>
      <c r="X651" s="9"/>
      <c r="Y651" s="8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</row>
    <row r="652" spans="1:79" s="35" customFormat="1" ht="16.5" customHeight="1">
      <c r="A652" s="90" t="s">
        <v>16</v>
      </c>
      <c r="B652" s="89"/>
      <c r="C652" s="3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3"/>
      <c r="R652" s="1"/>
      <c r="S652" s="1"/>
      <c r="T652" s="1"/>
      <c r="U652" s="1"/>
      <c r="V652" s="1"/>
      <c r="W652" s="1"/>
      <c r="X652" s="15"/>
      <c r="Y652" s="15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</row>
    <row r="653" spans="1:79" ht="16.5" customHeight="1">
      <c r="A653" s="430" t="s">
        <v>15</v>
      </c>
      <c r="B653" s="431"/>
      <c r="C653" s="72">
        <v>2014</v>
      </c>
      <c r="D653" s="427">
        <v>2015</v>
      </c>
      <c r="E653" s="428"/>
      <c r="F653" s="429"/>
      <c r="G653" s="427">
        <v>2016</v>
      </c>
      <c r="H653" s="428"/>
      <c r="I653" s="429"/>
      <c r="J653" s="68">
        <v>2017</v>
      </c>
      <c r="K653" s="420">
        <v>2017</v>
      </c>
      <c r="L653" s="421"/>
      <c r="M653" s="422"/>
      <c r="N653" s="420">
        <v>2018</v>
      </c>
      <c r="O653" s="422"/>
      <c r="P653" s="71">
        <v>2019</v>
      </c>
      <c r="Q653" s="435">
        <v>2020</v>
      </c>
      <c r="R653" s="435"/>
      <c r="S653" s="435">
        <v>2021</v>
      </c>
      <c r="T653" s="435"/>
      <c r="U653" s="70">
        <v>2022</v>
      </c>
      <c r="V653" s="423" t="s">
        <v>14</v>
      </c>
      <c r="W653" s="423" t="s">
        <v>13</v>
      </c>
    </row>
    <row r="654" spans="1:79" ht="45.75" customHeight="1">
      <c r="A654" s="432"/>
      <c r="B654" s="433"/>
      <c r="C654" s="69" t="s">
        <v>9</v>
      </c>
      <c r="D654" s="68" t="s">
        <v>8</v>
      </c>
      <c r="E654" s="68" t="s">
        <v>9</v>
      </c>
      <c r="F654" s="66" t="s">
        <v>12</v>
      </c>
      <c r="G654" s="66" t="s">
        <v>11</v>
      </c>
      <c r="H654" s="68" t="s">
        <v>9</v>
      </c>
      <c r="I654" s="66" t="s">
        <v>12</v>
      </c>
      <c r="J654" s="68" t="s">
        <v>8</v>
      </c>
      <c r="K654" s="68" t="s">
        <v>10</v>
      </c>
      <c r="L654" s="66" t="s">
        <v>12</v>
      </c>
      <c r="M654" s="66" t="s">
        <v>11</v>
      </c>
      <c r="N654" s="66" t="s">
        <v>11</v>
      </c>
      <c r="O654" s="68" t="s">
        <v>10</v>
      </c>
      <c r="P654" s="68" t="s">
        <v>8</v>
      </c>
      <c r="Q654" s="67" t="s">
        <v>8</v>
      </c>
      <c r="R654" s="66" t="s">
        <v>9</v>
      </c>
      <c r="S654" s="67" t="s">
        <v>8</v>
      </c>
      <c r="T654" s="66" t="s">
        <v>7</v>
      </c>
      <c r="U654" s="65" t="s">
        <v>6</v>
      </c>
      <c r="V654" s="424"/>
      <c r="W654" s="424"/>
    </row>
    <row r="655" spans="1:79" s="19" customFormat="1" ht="16.5" customHeight="1">
      <c r="A655" s="24">
        <v>2001</v>
      </c>
      <c r="B655" s="17" t="s">
        <v>5</v>
      </c>
      <c r="C655" s="24"/>
      <c r="D655" s="5">
        <v>747000</v>
      </c>
      <c r="E655" s="5">
        <v>692382</v>
      </c>
      <c r="F655" s="5">
        <f>E655/D655*100</f>
        <v>92.688353413654625</v>
      </c>
      <c r="G655" s="5">
        <v>500000</v>
      </c>
      <c r="H655" s="5">
        <v>0</v>
      </c>
      <c r="I655" s="5">
        <f>H655/G655*100</f>
        <v>0</v>
      </c>
      <c r="J655" s="5">
        <v>500000</v>
      </c>
      <c r="K655" s="5">
        <v>6793668</v>
      </c>
      <c r="L655" s="5">
        <f>K655/M655*100</f>
        <v>84.920850000000002</v>
      </c>
      <c r="M655" s="5">
        <v>8000000</v>
      </c>
      <c r="N655" s="5"/>
      <c r="O655" s="5"/>
      <c r="P655" s="5"/>
      <c r="Q655" s="5"/>
      <c r="R655" s="5"/>
      <c r="S655" s="5">
        <v>1000000</v>
      </c>
      <c r="T655" s="5">
        <v>104700</v>
      </c>
      <c r="U655" s="5">
        <v>500000</v>
      </c>
      <c r="V655" s="5"/>
      <c r="W655" s="5"/>
      <c r="X655" s="9"/>
      <c r="Y655" s="8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</row>
    <row r="656" spans="1:79" ht="16.5" customHeight="1">
      <c r="A656" s="16">
        <v>2003</v>
      </c>
      <c r="B656" s="23" t="s">
        <v>25</v>
      </c>
      <c r="C656" s="18">
        <v>945496</v>
      </c>
      <c r="D656" s="11">
        <v>500000</v>
      </c>
      <c r="E656" s="11">
        <v>319716</v>
      </c>
      <c r="F656" s="5">
        <f>E656/D656*100</f>
        <v>63.943199999999997</v>
      </c>
      <c r="G656" s="11">
        <v>500000</v>
      </c>
      <c r="H656" s="11">
        <v>493013</v>
      </c>
      <c r="I656" s="5">
        <f>H656/G656*100</f>
        <v>98.602599999999995</v>
      </c>
      <c r="J656" s="5">
        <v>500000</v>
      </c>
      <c r="K656" s="11">
        <v>273580</v>
      </c>
      <c r="L656" s="5">
        <f>K656/M656*100</f>
        <v>54.716000000000001</v>
      </c>
      <c r="M656" s="5">
        <v>500000</v>
      </c>
      <c r="N656" s="11"/>
      <c r="O656" s="11"/>
      <c r="P656" s="11">
        <v>700000</v>
      </c>
      <c r="Q656" s="11">
        <v>500000</v>
      </c>
      <c r="R656" s="11">
        <v>86425</v>
      </c>
      <c r="S656" s="11">
        <v>500000</v>
      </c>
      <c r="T656" s="11"/>
      <c r="U656" s="11">
        <v>1000000</v>
      </c>
      <c r="V656" s="11"/>
      <c r="W656" s="11"/>
      <c r="X656" s="9">
        <v>2102</v>
      </c>
      <c r="Y656" s="8">
        <v>152420</v>
      </c>
    </row>
    <row r="657" spans="1:79" ht="16.5" customHeight="1">
      <c r="A657" s="16">
        <v>2005</v>
      </c>
      <c r="B657" s="17" t="s">
        <v>23</v>
      </c>
      <c r="C657" s="18"/>
      <c r="D657" s="11">
        <v>550000</v>
      </c>
      <c r="E657" s="11">
        <v>550000</v>
      </c>
      <c r="F657" s="5">
        <f>E657/D657*100</f>
        <v>100</v>
      </c>
      <c r="G657" s="11">
        <v>400000</v>
      </c>
      <c r="H657" s="11">
        <v>100000</v>
      </c>
      <c r="I657" s="5">
        <f>H657/G657*100</f>
        <v>25</v>
      </c>
      <c r="J657" s="11"/>
      <c r="K657" s="11"/>
      <c r="L657" s="5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5"/>
      <c r="Y657" s="15"/>
    </row>
    <row r="658" spans="1:79" ht="16.5" customHeight="1">
      <c r="A658" s="16">
        <v>2102</v>
      </c>
      <c r="B658" s="17" t="s">
        <v>4</v>
      </c>
      <c r="C658" s="18">
        <v>1194678</v>
      </c>
      <c r="D658" s="11">
        <v>2760000</v>
      </c>
      <c r="E658" s="11">
        <v>2751693</v>
      </c>
      <c r="F658" s="5">
        <f>E658/D658*100</f>
        <v>99.69902173913043</v>
      </c>
      <c r="G658" s="11">
        <v>1500000</v>
      </c>
      <c r="H658" s="11">
        <v>1463785</v>
      </c>
      <c r="I658" s="5">
        <f>H658/G658*100</f>
        <v>97.585666666666668</v>
      </c>
      <c r="J658" s="11"/>
      <c r="K658" s="11">
        <v>1728021</v>
      </c>
      <c r="L658" s="5">
        <f>K658/M658*100</f>
        <v>86.401049999999998</v>
      </c>
      <c r="M658" s="11">
        <v>2000000</v>
      </c>
      <c r="N658" s="11">
        <v>5230000</v>
      </c>
      <c r="O658" s="11">
        <v>4893355.34</v>
      </c>
      <c r="P658" s="11">
        <v>1000000</v>
      </c>
      <c r="Q658" s="11">
        <v>1000000</v>
      </c>
      <c r="R658" s="11">
        <v>378038</v>
      </c>
      <c r="S658" s="11">
        <v>500000</v>
      </c>
      <c r="T658" s="11">
        <v>19974</v>
      </c>
      <c r="U658" s="11">
        <v>23750000</v>
      </c>
      <c r="V658" s="11"/>
      <c r="W658" s="11"/>
      <c r="X658" s="9">
        <v>2103</v>
      </c>
      <c r="Y658" s="8">
        <v>0</v>
      </c>
    </row>
    <row r="659" spans="1:79" ht="16.5" customHeight="1">
      <c r="A659" s="16">
        <v>2103</v>
      </c>
      <c r="B659" s="17" t="s">
        <v>3</v>
      </c>
      <c r="C659" s="16"/>
      <c r="D659" s="11">
        <v>700000</v>
      </c>
      <c r="E659" s="11">
        <v>577326</v>
      </c>
      <c r="F659" s="5">
        <f>E659/D659*100</f>
        <v>82.475142857142856</v>
      </c>
      <c r="G659" s="11">
        <v>1650000</v>
      </c>
      <c r="H659" s="11">
        <v>1536150</v>
      </c>
      <c r="I659" s="5">
        <f>H659/G659*100</f>
        <v>93.100000000000009</v>
      </c>
      <c r="J659" s="11">
        <v>500000</v>
      </c>
      <c r="K659" s="11">
        <v>567043</v>
      </c>
      <c r="L659" s="5">
        <f>K659/M659*100</f>
        <v>49.308086956521741</v>
      </c>
      <c r="M659" s="11">
        <v>1150000</v>
      </c>
      <c r="N659" s="11">
        <v>500000</v>
      </c>
      <c r="O659" s="11">
        <v>458503.35</v>
      </c>
      <c r="P659" s="11">
        <v>800000</v>
      </c>
      <c r="Q659" s="11">
        <v>500000</v>
      </c>
      <c r="R659" s="11"/>
      <c r="S659" s="11">
        <v>1620000</v>
      </c>
      <c r="T659" s="11"/>
      <c r="U659" s="11">
        <v>1250000</v>
      </c>
      <c r="V659" s="11"/>
      <c r="W659" s="11"/>
      <c r="X659" s="15"/>
      <c r="Y659" s="15"/>
    </row>
    <row r="660" spans="1:79" ht="16.5" customHeight="1">
      <c r="A660" s="13">
        <v>2401</v>
      </c>
      <c r="B660" s="17" t="s">
        <v>21</v>
      </c>
      <c r="C660" s="16"/>
      <c r="D660" s="11"/>
      <c r="E660" s="11"/>
      <c r="F660" s="5"/>
      <c r="G660" s="11"/>
      <c r="H660" s="11"/>
      <c r="I660" s="5"/>
      <c r="J660" s="11"/>
      <c r="K660" s="11"/>
      <c r="L660" s="5"/>
      <c r="M660" s="11"/>
      <c r="N660" s="11"/>
      <c r="O660" s="11"/>
      <c r="P660" s="11"/>
      <c r="Q660" s="11"/>
      <c r="R660" s="11"/>
      <c r="S660" s="11"/>
      <c r="T660" s="11"/>
      <c r="U660" s="11">
        <v>3400000</v>
      </c>
      <c r="V660" s="11"/>
      <c r="W660" s="11"/>
      <c r="X660" s="15"/>
      <c r="Y660" s="15"/>
    </row>
    <row r="661" spans="1:79" s="10" customFormat="1" ht="16.5" customHeight="1">
      <c r="A661" s="14">
        <v>2106</v>
      </c>
      <c r="B661" s="10" t="s">
        <v>2</v>
      </c>
      <c r="L661" s="5"/>
      <c r="P661" s="11"/>
      <c r="Q661" s="11"/>
      <c r="R661" s="12"/>
      <c r="S661" s="11">
        <v>550000</v>
      </c>
      <c r="T661" s="11"/>
      <c r="U661" s="11">
        <v>3900000</v>
      </c>
      <c r="V661" s="11"/>
      <c r="X661" s="9">
        <v>2505</v>
      </c>
      <c r="Y661" s="8">
        <v>131775</v>
      </c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</row>
    <row r="662" spans="1:79" s="77" customFormat="1" ht="16.5" customHeight="1">
      <c r="A662" s="88">
        <v>2505</v>
      </c>
      <c r="B662" s="12" t="s">
        <v>35</v>
      </c>
      <c r="C662" s="87"/>
      <c r="D662" s="85"/>
      <c r="E662" s="86"/>
      <c r="F662" s="86"/>
      <c r="G662" s="84"/>
      <c r="H662" s="85"/>
      <c r="I662" s="84"/>
      <c r="J662" s="83"/>
      <c r="K662" s="83"/>
      <c r="L662" s="80"/>
      <c r="M662" s="83"/>
      <c r="N662" s="80"/>
      <c r="O662" s="80"/>
      <c r="P662" s="80">
        <v>1000000</v>
      </c>
      <c r="Q662" s="80">
        <v>1200000</v>
      </c>
      <c r="R662" s="80"/>
      <c r="S662" s="80">
        <v>1000000</v>
      </c>
      <c r="T662" s="57"/>
      <c r="U662" s="57">
        <v>500000</v>
      </c>
      <c r="V662" s="11"/>
      <c r="W662" s="82"/>
      <c r="Y662" s="9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</row>
    <row r="663" spans="1:79" ht="16.5" customHeight="1" thickBot="1">
      <c r="A663" s="7" t="s">
        <v>0</v>
      </c>
      <c r="B663" s="7"/>
      <c r="C663" s="4">
        <f>SUM(C655:C659)</f>
        <v>2140174</v>
      </c>
      <c r="D663" s="4">
        <f>SUM(D655:D659)</f>
        <v>5257000</v>
      </c>
      <c r="E663" s="4">
        <f>SUM(E655:E659)</f>
        <v>4891117</v>
      </c>
      <c r="F663" s="6">
        <f>E663/D663*100</f>
        <v>93.040079893475365</v>
      </c>
      <c r="G663" s="4">
        <f>SUM(G655:G659)</f>
        <v>4550000</v>
      </c>
      <c r="H663" s="4">
        <f>SUM(H655:H659)</f>
        <v>3592948</v>
      </c>
      <c r="I663" s="4">
        <f>H663/G663*100</f>
        <v>78.965890109890111</v>
      </c>
      <c r="J663" s="4">
        <f>SUM(J655:J659)</f>
        <v>1500000</v>
      </c>
      <c r="K663" s="4">
        <f>SUM(K655:K659)</f>
        <v>9362312</v>
      </c>
      <c r="L663" s="5">
        <f>K663/M663*100</f>
        <v>80.363193133047204</v>
      </c>
      <c r="M663" s="4">
        <f>SUM(M655:M659)</f>
        <v>11650000</v>
      </c>
      <c r="N663" s="4">
        <f>SUM(N655:N659)</f>
        <v>5730000</v>
      </c>
      <c r="O663" s="4">
        <f>SUM(O655:O659)</f>
        <v>5351858.6899999995</v>
      </c>
      <c r="P663" s="4">
        <f>SUM(P656:P662)</f>
        <v>3500000</v>
      </c>
      <c r="Q663" s="4">
        <f>SUM(Q656:Q662)</f>
        <v>3200000</v>
      </c>
      <c r="R663" s="4">
        <f>SUM(R656:R662)</f>
        <v>464463</v>
      </c>
      <c r="S663" s="4">
        <f>SUM(S655:S662)</f>
        <v>5170000</v>
      </c>
      <c r="T663" s="4">
        <f>SUM(T655:T662)</f>
        <v>124674</v>
      </c>
      <c r="U663" s="4">
        <f>SUM(U655:U662)</f>
        <v>34300000</v>
      </c>
      <c r="V663" s="4">
        <f>SUM(V655:V662)</f>
        <v>0</v>
      </c>
      <c r="W663" s="4">
        <f>SUM(W655:W659)</f>
        <v>0</v>
      </c>
    </row>
    <row r="664" spans="1:79" s="39" customFormat="1" ht="16.5" customHeight="1" thickTop="1">
      <c r="A664" s="53"/>
      <c r="B664" s="409"/>
      <c r="C664" s="409"/>
      <c r="D664" s="409"/>
      <c r="E664" s="47"/>
      <c r="F664" s="47"/>
      <c r="G664" s="47"/>
      <c r="H664" s="47"/>
      <c r="I664" s="47"/>
      <c r="J664" s="47"/>
      <c r="K664" s="50"/>
      <c r="L664" s="50"/>
      <c r="M664" s="47"/>
      <c r="N664" s="50"/>
      <c r="O664" s="50"/>
      <c r="P664" s="50"/>
      <c r="Q664" s="45"/>
      <c r="R664" s="50"/>
      <c r="S664" s="50"/>
      <c r="T664" s="50"/>
      <c r="U664" s="50"/>
      <c r="V664" s="50"/>
      <c r="W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</row>
    <row r="665" spans="1:79" s="39" customFormat="1" ht="16.5" customHeight="1">
      <c r="B665" s="38"/>
      <c r="C665" s="49"/>
      <c r="D665" s="52"/>
      <c r="E665" s="47"/>
      <c r="F665" s="47"/>
      <c r="G665" s="47"/>
      <c r="H665" s="47"/>
      <c r="I665" s="51"/>
      <c r="J665" s="51"/>
      <c r="K665" s="50"/>
      <c r="L665" s="50"/>
      <c r="M665" s="51"/>
      <c r="N665" s="50"/>
      <c r="O665" s="50"/>
      <c r="P665" s="50"/>
      <c r="Q665" s="45"/>
      <c r="R665" s="50"/>
      <c r="S665" s="50"/>
      <c r="T665" s="50"/>
      <c r="U665" s="50"/>
      <c r="V665" s="50"/>
      <c r="W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</row>
    <row r="666" spans="1:79" s="39" customFormat="1" ht="16.5" customHeight="1">
      <c r="A666" s="38" t="s">
        <v>17</v>
      </c>
      <c r="Q666" s="41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</row>
    <row r="667" spans="1:79" s="35" customFormat="1" ht="16.5" customHeight="1">
      <c r="A667" s="38" t="s">
        <v>34</v>
      </c>
      <c r="B667" s="37"/>
      <c r="C667" s="3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3"/>
      <c r="R667" s="1"/>
      <c r="S667" s="1"/>
      <c r="T667" s="1"/>
      <c r="U667" s="1"/>
      <c r="V667" s="1"/>
      <c r="W667" s="1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</row>
    <row r="668" spans="1:79" ht="16.5" customHeight="1">
      <c r="A668" s="430" t="s">
        <v>15</v>
      </c>
      <c r="B668" s="431"/>
      <c r="C668" s="72">
        <v>2014</v>
      </c>
      <c r="D668" s="427">
        <v>2015</v>
      </c>
      <c r="E668" s="428"/>
      <c r="F668" s="429"/>
      <c r="G668" s="427">
        <v>2016</v>
      </c>
      <c r="H668" s="428"/>
      <c r="I668" s="429"/>
      <c r="J668" s="68">
        <v>2017</v>
      </c>
      <c r="K668" s="420">
        <v>2017</v>
      </c>
      <c r="L668" s="421"/>
      <c r="M668" s="422"/>
      <c r="N668" s="420">
        <v>2018</v>
      </c>
      <c r="O668" s="422"/>
      <c r="P668" s="71">
        <v>2019</v>
      </c>
      <c r="Q668" s="435">
        <v>2020</v>
      </c>
      <c r="R668" s="435"/>
      <c r="S668" s="435">
        <v>2021</v>
      </c>
      <c r="T668" s="435"/>
      <c r="U668" s="70">
        <v>2022</v>
      </c>
      <c r="V668" s="423" t="s">
        <v>14</v>
      </c>
      <c r="W668" s="423" t="s">
        <v>13</v>
      </c>
    </row>
    <row r="669" spans="1:79" ht="45.75" customHeight="1">
      <c r="A669" s="432"/>
      <c r="B669" s="433"/>
      <c r="C669" s="69" t="s">
        <v>9</v>
      </c>
      <c r="D669" s="68" t="s">
        <v>8</v>
      </c>
      <c r="E669" s="68" t="s">
        <v>9</v>
      </c>
      <c r="F669" s="66" t="s">
        <v>12</v>
      </c>
      <c r="G669" s="66" t="s">
        <v>11</v>
      </c>
      <c r="H669" s="68" t="s">
        <v>9</v>
      </c>
      <c r="I669" s="66" t="s">
        <v>12</v>
      </c>
      <c r="J669" s="68" t="s">
        <v>8</v>
      </c>
      <c r="K669" s="68" t="s">
        <v>10</v>
      </c>
      <c r="L669" s="66" t="s">
        <v>12</v>
      </c>
      <c r="M669" s="66" t="s">
        <v>11</v>
      </c>
      <c r="N669" s="66" t="s">
        <v>11</v>
      </c>
      <c r="O669" s="68" t="s">
        <v>10</v>
      </c>
      <c r="P669" s="68" t="s">
        <v>8</v>
      </c>
      <c r="Q669" s="67" t="s">
        <v>8</v>
      </c>
      <c r="R669" s="66" t="s">
        <v>9</v>
      </c>
      <c r="S669" s="67" t="s">
        <v>8</v>
      </c>
      <c r="T669" s="66" t="s">
        <v>7</v>
      </c>
      <c r="U669" s="65" t="s">
        <v>6</v>
      </c>
      <c r="V669" s="424"/>
      <c r="W669" s="424"/>
    </row>
    <row r="670" spans="1:79" ht="16.5" customHeight="1">
      <c r="A670" s="24">
        <v>2001</v>
      </c>
      <c r="B670" s="23" t="s">
        <v>5</v>
      </c>
      <c r="C670" s="18">
        <v>2422750</v>
      </c>
      <c r="D670" s="5">
        <v>1275000</v>
      </c>
      <c r="E670" s="5">
        <v>1117564</v>
      </c>
      <c r="F670" s="5">
        <f>E670/D670*100</f>
        <v>87.652078431372544</v>
      </c>
      <c r="G670" s="5">
        <v>500000</v>
      </c>
      <c r="H670" s="5">
        <v>403021.78</v>
      </c>
      <c r="I670" s="5">
        <f>H670/G670*100</f>
        <v>80.60435600000001</v>
      </c>
      <c r="J670" s="5"/>
      <c r="K670" s="5"/>
      <c r="L670" s="5"/>
      <c r="M670" s="5"/>
      <c r="N670" s="5">
        <v>3000000</v>
      </c>
      <c r="O670" s="5">
        <v>2958712.94</v>
      </c>
      <c r="P670" s="5"/>
      <c r="Q670" s="5">
        <v>2924000</v>
      </c>
      <c r="R670" s="5">
        <v>2544818</v>
      </c>
      <c r="S670" s="5">
        <v>2000000</v>
      </c>
      <c r="T670" s="5"/>
      <c r="U670" s="5">
        <v>14100000</v>
      </c>
      <c r="V670" s="5"/>
      <c r="W670" s="5"/>
    </row>
    <row r="671" spans="1:79" ht="16.5" customHeight="1">
      <c r="A671" s="16">
        <v>2002</v>
      </c>
      <c r="B671" s="23" t="s">
        <v>26</v>
      </c>
      <c r="C671" s="18"/>
      <c r="D671" s="11"/>
      <c r="E671" s="35"/>
      <c r="F671" s="5"/>
      <c r="G671" s="11">
        <v>0</v>
      </c>
      <c r="H671" s="35">
        <v>0</v>
      </c>
      <c r="I671" s="5"/>
      <c r="J671" s="11"/>
      <c r="K671" s="11"/>
      <c r="L671" s="11"/>
      <c r="M671" s="11"/>
      <c r="N671" s="11"/>
      <c r="O671" s="11"/>
      <c r="P671" s="11"/>
      <c r="Q671" s="11">
        <v>600000</v>
      </c>
      <c r="R671" s="11">
        <v>188640</v>
      </c>
      <c r="S671" s="11">
        <v>500000</v>
      </c>
      <c r="T671" s="11"/>
      <c r="U671" s="11">
        <v>1150000</v>
      </c>
      <c r="V671" s="11"/>
      <c r="W671" s="11"/>
    </row>
    <row r="672" spans="1:79" ht="16.5" customHeight="1">
      <c r="A672" s="16">
        <v>2003</v>
      </c>
      <c r="B672" s="23" t="s">
        <v>25</v>
      </c>
      <c r="C672" s="22">
        <v>496877</v>
      </c>
      <c r="D672" s="11">
        <v>500000</v>
      </c>
      <c r="E672" s="11">
        <v>429389</v>
      </c>
      <c r="F672" s="5">
        <f>E672/D672*100</f>
        <v>85.877800000000008</v>
      </c>
      <c r="G672" s="11">
        <v>500000</v>
      </c>
      <c r="H672" s="11">
        <v>88469</v>
      </c>
      <c r="I672" s="5">
        <f>H672/G672*100</f>
        <v>17.6938</v>
      </c>
      <c r="J672" s="11">
        <v>500000</v>
      </c>
      <c r="K672" s="11">
        <v>384260</v>
      </c>
      <c r="L672" s="11">
        <f>K672/M672*100</f>
        <v>76.852000000000004</v>
      </c>
      <c r="M672" s="11">
        <v>500000</v>
      </c>
      <c r="N672" s="11"/>
      <c r="O672" s="11"/>
      <c r="P672" s="11">
        <v>700000</v>
      </c>
      <c r="Q672" s="11">
        <v>500000</v>
      </c>
      <c r="R672" s="11"/>
      <c r="S672" s="11">
        <v>500000</v>
      </c>
      <c r="T672" s="11"/>
      <c r="U672" s="11">
        <v>12000000</v>
      </c>
      <c r="V672" s="11"/>
      <c r="W672" s="11"/>
    </row>
    <row r="673" spans="1:79" ht="16.5" customHeight="1">
      <c r="A673" s="16">
        <v>2005</v>
      </c>
      <c r="B673" s="17" t="s">
        <v>23</v>
      </c>
      <c r="C673" s="16"/>
      <c r="D673" s="11">
        <v>400000</v>
      </c>
      <c r="E673" s="11"/>
      <c r="F673" s="5">
        <f>E673/D673*100</f>
        <v>0</v>
      </c>
      <c r="G673" s="11">
        <v>370000</v>
      </c>
      <c r="H673" s="11">
        <v>300200</v>
      </c>
      <c r="I673" s="80">
        <f>H673/G673*100</f>
        <v>81.135135135135144</v>
      </c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 spans="1:79" ht="16.5" customHeight="1">
      <c r="A674" s="16">
        <v>2104</v>
      </c>
      <c r="B674" s="17" t="s">
        <v>33</v>
      </c>
      <c r="C674" s="16"/>
      <c r="D674" s="11"/>
      <c r="E674" s="11"/>
      <c r="F674" s="11"/>
      <c r="G674" s="11"/>
      <c r="H674" s="11"/>
      <c r="I674" s="57"/>
      <c r="J674" s="11"/>
      <c r="K674" s="11"/>
      <c r="L674" s="11"/>
      <c r="M674" s="11"/>
      <c r="N674" s="11"/>
      <c r="O674" s="11"/>
      <c r="P674" s="11">
        <v>55000000</v>
      </c>
      <c r="Q674" s="11"/>
      <c r="R674" s="11"/>
      <c r="S674" s="11">
        <v>25000000</v>
      </c>
      <c r="T674" s="11"/>
      <c r="U674" s="11">
        <v>25000000</v>
      </c>
      <c r="V674" s="11"/>
      <c r="W674" s="11"/>
    </row>
    <row r="675" spans="1:79" ht="16.5" customHeight="1" thickBot="1">
      <c r="A675" s="7" t="s">
        <v>0</v>
      </c>
      <c r="B675" s="7"/>
      <c r="C675" s="4">
        <f>SUM(C670:C673)</f>
        <v>2919627</v>
      </c>
      <c r="D675" s="4">
        <f>SUM(D670:D673)</f>
        <v>2175000</v>
      </c>
      <c r="E675" s="4">
        <f>SUM(E670:E673)</f>
        <v>1546953</v>
      </c>
      <c r="F675" s="6">
        <f>E675/D675*100</f>
        <v>71.12427586206897</v>
      </c>
      <c r="G675" s="4">
        <f>SUM(G670:G673)</f>
        <v>1370000</v>
      </c>
      <c r="H675" s="4">
        <f>SUM(H670:H673)</f>
        <v>791690.78</v>
      </c>
      <c r="I675" s="4">
        <f>H675/G675*100</f>
        <v>57.787648175182483</v>
      </c>
      <c r="J675" s="4">
        <f>SUM(J670:J673)</f>
        <v>500000</v>
      </c>
      <c r="K675" s="4">
        <f>SUM(K670:K673)</f>
        <v>384260</v>
      </c>
      <c r="L675" s="11">
        <f>K675/M675*100</f>
        <v>76.852000000000004</v>
      </c>
      <c r="M675" s="4">
        <f>SUM(M670:M673)</f>
        <v>500000</v>
      </c>
      <c r="N675" s="4">
        <f>SUM(N670:N673)</f>
        <v>3000000</v>
      </c>
      <c r="O675" s="4">
        <f>SUM(O670:O673)</f>
        <v>2958712.94</v>
      </c>
      <c r="P675" s="4">
        <f>SUM(P670:P673)</f>
        <v>700000</v>
      </c>
      <c r="Q675" s="4">
        <f t="shared" ref="Q675:W675" si="23">SUM(Q670:Q674)</f>
        <v>4024000</v>
      </c>
      <c r="R675" s="4">
        <f t="shared" si="23"/>
        <v>2733458</v>
      </c>
      <c r="S675" s="4">
        <f t="shared" si="23"/>
        <v>28000000</v>
      </c>
      <c r="T675" s="4">
        <f t="shared" si="23"/>
        <v>0</v>
      </c>
      <c r="U675" s="4">
        <f t="shared" si="23"/>
        <v>52250000</v>
      </c>
      <c r="V675" s="4">
        <f t="shared" si="23"/>
        <v>0</v>
      </c>
      <c r="W675" s="4">
        <f t="shared" si="23"/>
        <v>0</v>
      </c>
      <c r="X675" s="79">
        <f>V663+V675</f>
        <v>0</v>
      </c>
    </row>
    <row r="676" spans="1:79" ht="16.5" customHeight="1" thickTop="1">
      <c r="X676" s="15"/>
      <c r="Y676" s="15"/>
    </row>
    <row r="677" spans="1:79" ht="16.5" customHeight="1">
      <c r="X677" s="15"/>
      <c r="Y677" s="15"/>
    </row>
    <row r="678" spans="1:79" s="39" customFormat="1" ht="16.5" customHeight="1">
      <c r="A678" s="53"/>
      <c r="B678" s="409" t="s">
        <v>20</v>
      </c>
      <c r="C678" s="409"/>
      <c r="D678" s="409"/>
      <c r="E678" s="47"/>
      <c r="F678" s="47"/>
      <c r="G678" s="47"/>
      <c r="H678" s="47"/>
      <c r="I678" s="47"/>
      <c r="J678" s="47"/>
      <c r="K678" s="50"/>
      <c r="L678" s="50"/>
      <c r="M678" s="47"/>
      <c r="N678" s="50"/>
      <c r="O678" s="50"/>
      <c r="P678" s="50"/>
      <c r="Q678" s="45"/>
      <c r="R678" s="50"/>
      <c r="S678" s="50"/>
      <c r="T678" s="50"/>
      <c r="U678" s="50"/>
      <c r="V678" s="50"/>
      <c r="W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</row>
    <row r="679" spans="1:79" s="39" customFormat="1" ht="16.5" customHeight="1">
      <c r="B679" s="38" t="s">
        <v>19</v>
      </c>
      <c r="C679" s="49"/>
      <c r="D679" s="52"/>
      <c r="E679" s="47"/>
      <c r="F679" s="47"/>
      <c r="G679" s="47"/>
      <c r="H679" s="47"/>
      <c r="I679" s="51"/>
      <c r="J679" s="51"/>
      <c r="K679" s="50"/>
      <c r="L679" s="50"/>
      <c r="M679" s="51"/>
      <c r="N679" s="50"/>
      <c r="O679" s="50"/>
      <c r="P679" s="50"/>
      <c r="Q679" s="45"/>
      <c r="R679" s="50"/>
      <c r="S679" s="50"/>
      <c r="T679" s="50"/>
      <c r="U679" s="50"/>
      <c r="V679" s="50"/>
      <c r="W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</row>
    <row r="680" spans="1:79" s="39" customFormat="1" ht="16.5" customHeight="1">
      <c r="B680" s="38"/>
      <c r="C680" s="49"/>
      <c r="D680" s="52"/>
      <c r="E680" s="47"/>
      <c r="F680" s="47"/>
      <c r="G680" s="47"/>
      <c r="H680" s="47"/>
      <c r="I680" s="51"/>
      <c r="J680" s="51"/>
      <c r="K680" s="50"/>
      <c r="L680" s="50"/>
      <c r="M680" s="51"/>
      <c r="N680" s="50"/>
      <c r="O680" s="50"/>
      <c r="P680" s="50"/>
      <c r="Q680" s="45"/>
      <c r="R680" s="50"/>
      <c r="S680" s="50"/>
      <c r="T680" s="50"/>
      <c r="U680" s="50"/>
      <c r="V680" s="50"/>
      <c r="W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</row>
    <row r="681" spans="1:79" s="19" customFormat="1" ht="16.5" customHeight="1">
      <c r="A681" s="73" t="s">
        <v>32</v>
      </c>
      <c r="B681" s="73"/>
      <c r="C681" s="7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3"/>
      <c r="R681" s="1"/>
      <c r="S681" s="1"/>
      <c r="T681" s="1"/>
      <c r="U681" s="1"/>
      <c r="V681" s="1"/>
      <c r="W681" s="1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</row>
    <row r="682" spans="1:79" s="39" customFormat="1" ht="16.5" customHeight="1">
      <c r="A682" s="38" t="s">
        <v>31</v>
      </c>
      <c r="Q682" s="41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</row>
    <row r="683" spans="1:79" ht="16.5" customHeight="1">
      <c r="A683" s="38" t="s">
        <v>30</v>
      </c>
      <c r="B683" s="37"/>
      <c r="C683" s="37"/>
    </row>
    <row r="684" spans="1:79" s="30" customFormat="1" ht="16.5" customHeight="1">
      <c r="A684" s="410" t="s">
        <v>15</v>
      </c>
      <c r="B684" s="411"/>
      <c r="C684" s="34">
        <v>2014</v>
      </c>
      <c r="D684" s="414">
        <v>2015</v>
      </c>
      <c r="E684" s="415"/>
      <c r="F684" s="416"/>
      <c r="G684" s="414">
        <v>2016</v>
      </c>
      <c r="H684" s="415"/>
      <c r="I684" s="416"/>
      <c r="J684" s="28">
        <v>2017</v>
      </c>
      <c r="K684" s="417">
        <v>2017</v>
      </c>
      <c r="L684" s="418"/>
      <c r="M684" s="419"/>
      <c r="N684" s="417">
        <v>2018</v>
      </c>
      <c r="O684" s="419"/>
      <c r="P684" s="33">
        <v>2019</v>
      </c>
      <c r="Q684" s="434">
        <v>2020</v>
      </c>
      <c r="R684" s="434"/>
      <c r="S684" s="434">
        <v>2021</v>
      </c>
      <c r="T684" s="434"/>
      <c r="U684" s="32">
        <v>2022</v>
      </c>
      <c r="V684" s="425" t="s">
        <v>14</v>
      </c>
      <c r="W684" s="425" t="s">
        <v>13</v>
      </c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</row>
    <row r="685" spans="1:79" ht="45.75" customHeight="1">
      <c r="A685" s="412"/>
      <c r="B685" s="413"/>
      <c r="C685" s="29" t="s">
        <v>9</v>
      </c>
      <c r="D685" s="28" t="s">
        <v>8</v>
      </c>
      <c r="E685" s="28" t="s">
        <v>9</v>
      </c>
      <c r="F685" s="26" t="s">
        <v>12</v>
      </c>
      <c r="G685" s="26" t="s">
        <v>11</v>
      </c>
      <c r="H685" s="28" t="s">
        <v>9</v>
      </c>
      <c r="I685" s="26" t="s">
        <v>12</v>
      </c>
      <c r="J685" s="28" t="s">
        <v>8</v>
      </c>
      <c r="K685" s="28" t="s">
        <v>10</v>
      </c>
      <c r="L685" s="26" t="s">
        <v>12</v>
      </c>
      <c r="M685" s="26" t="s">
        <v>11</v>
      </c>
      <c r="N685" s="26" t="s">
        <v>11</v>
      </c>
      <c r="O685" s="28" t="s">
        <v>10</v>
      </c>
      <c r="P685" s="28" t="s">
        <v>8</v>
      </c>
      <c r="Q685" s="27" t="s">
        <v>8</v>
      </c>
      <c r="R685" s="26" t="s">
        <v>9</v>
      </c>
      <c r="S685" s="27" t="s">
        <v>8</v>
      </c>
      <c r="T685" s="26" t="s">
        <v>7</v>
      </c>
      <c r="U685" s="25" t="s">
        <v>6</v>
      </c>
      <c r="V685" s="426"/>
      <c r="W685" s="426"/>
    </row>
    <row r="686" spans="1:79" ht="21" customHeight="1">
      <c r="A686" s="16">
        <v>2003</v>
      </c>
      <c r="B686" s="23" t="s">
        <v>25</v>
      </c>
      <c r="C686" s="69"/>
      <c r="D686" s="68"/>
      <c r="E686" s="68"/>
      <c r="F686" s="66"/>
      <c r="G686" s="66"/>
      <c r="H686" s="68"/>
      <c r="I686" s="66"/>
      <c r="J686" s="68"/>
      <c r="K686" s="78"/>
      <c r="L686" s="66"/>
      <c r="M686" s="66"/>
      <c r="N686" s="66"/>
      <c r="O686" s="68"/>
      <c r="P686" s="68"/>
      <c r="Q686" s="67"/>
      <c r="R686" s="68"/>
      <c r="S686" s="65"/>
      <c r="T686" s="65"/>
      <c r="U686" s="65">
        <v>1500000</v>
      </c>
      <c r="V686" s="65"/>
      <c r="W686" s="65"/>
    </row>
    <row r="687" spans="1:79" ht="16.5" customHeight="1">
      <c r="A687" s="24">
        <v>2102</v>
      </c>
      <c r="B687" s="17" t="s">
        <v>4</v>
      </c>
      <c r="C687" s="22">
        <v>69065</v>
      </c>
      <c r="D687" s="5">
        <v>197000</v>
      </c>
      <c r="E687" s="5">
        <v>160433</v>
      </c>
      <c r="F687" s="5">
        <f>E687/D687*100</f>
        <v>81.438071065989845</v>
      </c>
      <c r="G687" s="5">
        <v>50000</v>
      </c>
      <c r="H687" s="5">
        <v>46646.42</v>
      </c>
      <c r="I687" s="5">
        <f>H687/G687*100</f>
        <v>93.292839999999998</v>
      </c>
      <c r="J687" s="5"/>
      <c r="L687" s="5"/>
      <c r="M687" s="5"/>
      <c r="N687" s="5">
        <v>200000</v>
      </c>
      <c r="O687" s="5">
        <v>152580</v>
      </c>
      <c r="P687" s="5">
        <v>200000</v>
      </c>
      <c r="Q687" s="5">
        <v>670000</v>
      </c>
      <c r="R687" s="5"/>
      <c r="S687" s="5">
        <v>200000</v>
      </c>
      <c r="T687" s="5"/>
      <c r="U687" s="5">
        <v>1000000</v>
      </c>
      <c r="V687" s="5"/>
      <c r="W687" s="5"/>
    </row>
    <row r="688" spans="1:79" ht="16.5" customHeight="1">
      <c r="A688" s="16">
        <v>2103</v>
      </c>
      <c r="B688" s="17" t="s">
        <v>3</v>
      </c>
      <c r="C688" s="16"/>
      <c r="D688" s="11">
        <v>500000</v>
      </c>
      <c r="E688" s="11">
        <v>440466</v>
      </c>
      <c r="F688" s="5">
        <f>E688/D688*100</f>
        <v>88.09320000000001</v>
      </c>
      <c r="G688" s="11">
        <v>889910</v>
      </c>
      <c r="H688" s="11">
        <v>884260</v>
      </c>
      <c r="I688" s="5">
        <f>H688/G688*100</f>
        <v>99.365104336393571</v>
      </c>
      <c r="J688" s="11"/>
      <c r="L688" s="11"/>
      <c r="M688" s="11"/>
      <c r="N688" s="5">
        <v>200000</v>
      </c>
      <c r="O688" s="11">
        <v>0</v>
      </c>
      <c r="P688" s="11">
        <v>100000</v>
      </c>
      <c r="Q688" s="11">
        <v>200000</v>
      </c>
      <c r="R688" s="11"/>
      <c r="S688" s="11">
        <v>500000</v>
      </c>
      <c r="T688" s="11"/>
      <c r="U688" s="11"/>
      <c r="V688" s="11"/>
      <c r="W688" s="11"/>
    </row>
    <row r="689" spans="1:79" s="10" customFormat="1" ht="16.5" customHeight="1">
      <c r="A689" s="14">
        <v>2106</v>
      </c>
      <c r="B689" s="10" t="s">
        <v>2</v>
      </c>
      <c r="N689" s="5">
        <v>100000</v>
      </c>
      <c r="O689" s="5">
        <v>0</v>
      </c>
      <c r="P689" s="5">
        <v>10000</v>
      </c>
      <c r="Q689" s="5"/>
      <c r="R689" s="5"/>
      <c r="S689" s="5">
        <v>1000</v>
      </c>
      <c r="T689" s="5"/>
      <c r="U689" s="5"/>
      <c r="V689" s="5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</row>
    <row r="690" spans="1:79" s="2" customFormat="1" ht="16.5" customHeight="1">
      <c r="A690" s="13">
        <v>2401</v>
      </c>
      <c r="B690" s="12" t="s">
        <v>29</v>
      </c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1"/>
      <c r="O690" s="11"/>
      <c r="P690" s="11"/>
      <c r="Q690" s="11"/>
      <c r="R690" s="11"/>
      <c r="S690" s="11"/>
      <c r="T690" s="11"/>
      <c r="U690" s="11">
        <v>300000</v>
      </c>
      <c r="V690" s="11"/>
      <c r="W690" s="12"/>
    </row>
    <row r="691" spans="1:79" ht="16.5" customHeight="1" thickBot="1">
      <c r="A691" s="7" t="s">
        <v>0</v>
      </c>
      <c r="B691" s="7"/>
      <c r="C691" s="4">
        <f>SUM(C687:C688)</f>
        <v>69065</v>
      </c>
      <c r="D691" s="4">
        <f>SUM(D687:D688)</f>
        <v>697000</v>
      </c>
      <c r="E691" s="4">
        <f>SUM(E687:E688)</f>
        <v>600899</v>
      </c>
      <c r="F691" s="6">
        <f>E691/D691*100</f>
        <v>86.212195121951225</v>
      </c>
      <c r="G691" s="4">
        <f>SUM(G687:G688)</f>
        <v>939910</v>
      </c>
      <c r="H691" s="4">
        <f>SUM(H687:H688)</f>
        <v>930906.42</v>
      </c>
      <c r="I691" s="4">
        <f>H691/G691*100</f>
        <v>99.042080624740663</v>
      </c>
      <c r="J691" s="4">
        <f>SUM(J687:J688)</f>
        <v>0</v>
      </c>
      <c r="K691" s="4">
        <f>SUM(K687:K688)</f>
        <v>0</v>
      </c>
      <c r="L691" s="4"/>
      <c r="M691" s="4">
        <f>SUM(M687:M688)</f>
        <v>0</v>
      </c>
      <c r="N691" s="4">
        <f>SUM(N687:N689)</f>
        <v>500000</v>
      </c>
      <c r="O691" s="4">
        <f>SUM(O687:O689)</f>
        <v>152580</v>
      </c>
      <c r="P691" s="4">
        <f>SUM(P687:P689)</f>
        <v>310000</v>
      </c>
      <c r="Q691" s="4">
        <f>SUM(Q687:Q689)</f>
        <v>870000</v>
      </c>
      <c r="R691" s="4"/>
      <c r="S691" s="4">
        <f>SUM(S687:S689)</f>
        <v>701000</v>
      </c>
      <c r="T691" s="4"/>
      <c r="U691" s="4">
        <f>SUM(U686:U690)</f>
        <v>2800000</v>
      </c>
      <c r="V691" s="4"/>
      <c r="W691" s="4">
        <f>SUM(W687:W688)</f>
        <v>0</v>
      </c>
    </row>
    <row r="692" spans="1:79" ht="16.5" customHeight="1" thickTop="1">
      <c r="X692" s="15"/>
      <c r="Y692" s="15"/>
    </row>
    <row r="693" spans="1:79" ht="16.5" customHeight="1">
      <c r="X693" s="15"/>
      <c r="Y693" s="15"/>
    </row>
    <row r="694" spans="1:79" s="39" customFormat="1" ht="16.5" customHeight="1">
      <c r="A694" s="53"/>
      <c r="B694" s="409" t="s">
        <v>20</v>
      </c>
      <c r="C694" s="409"/>
      <c r="D694" s="409"/>
      <c r="E694" s="47"/>
      <c r="F694" s="47"/>
      <c r="G694" s="47"/>
      <c r="H694" s="47"/>
      <c r="I694" s="47"/>
      <c r="J694" s="47"/>
      <c r="K694" s="50"/>
      <c r="L694" s="50"/>
      <c r="M694" s="47"/>
      <c r="N694" s="50"/>
      <c r="O694" s="50"/>
      <c r="P694" s="50"/>
      <c r="Q694" s="45"/>
      <c r="R694" s="50"/>
      <c r="S694" s="50"/>
      <c r="T694" s="50"/>
      <c r="U694" s="50"/>
      <c r="V694" s="50"/>
      <c r="W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</row>
    <row r="695" spans="1:79" s="39" customFormat="1" ht="16.5" customHeight="1">
      <c r="B695" s="38" t="s">
        <v>19</v>
      </c>
      <c r="C695" s="49"/>
      <c r="D695" s="52"/>
      <c r="E695" s="47"/>
      <c r="F695" s="47"/>
      <c r="G695" s="47"/>
      <c r="H695" s="47"/>
      <c r="I695" s="51"/>
      <c r="J695" s="51"/>
      <c r="K695" s="50"/>
      <c r="L695" s="50"/>
      <c r="M695" s="51"/>
      <c r="N695" s="50"/>
      <c r="O695" s="50"/>
      <c r="P695" s="50"/>
      <c r="Q695" s="45"/>
      <c r="R695" s="50"/>
      <c r="S695" s="50"/>
      <c r="T695" s="50"/>
      <c r="U695" s="50"/>
      <c r="V695" s="50"/>
      <c r="W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</row>
    <row r="696" spans="1:79" s="39" customFormat="1" ht="16.5" customHeight="1">
      <c r="A696" s="77"/>
      <c r="B696" s="77"/>
      <c r="C696" s="77"/>
      <c r="D696" s="77"/>
      <c r="E696" s="77"/>
      <c r="F696" s="77"/>
      <c r="G696" s="77"/>
      <c r="I696" s="75"/>
      <c r="J696" s="75"/>
      <c r="K696" s="75"/>
      <c r="L696" s="75"/>
      <c r="M696" s="75"/>
      <c r="N696" s="75"/>
      <c r="O696" s="75"/>
      <c r="P696" s="75"/>
      <c r="Q696" s="76"/>
      <c r="R696" s="75"/>
      <c r="S696" s="75"/>
      <c r="T696" s="75"/>
      <c r="U696" s="75"/>
      <c r="V696" s="75"/>
      <c r="W696" s="74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</row>
    <row r="697" spans="1:79" s="35" customFormat="1" ht="16.5" customHeight="1">
      <c r="A697" s="73" t="s">
        <v>28</v>
      </c>
      <c r="B697" s="73"/>
      <c r="C697" s="7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3"/>
      <c r="R697" s="1"/>
      <c r="S697" s="1"/>
      <c r="T697" s="1"/>
      <c r="U697" s="1"/>
      <c r="V697" s="1"/>
      <c r="W697" s="1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  <c r="BP697" s="36"/>
      <c r="BQ697" s="36"/>
      <c r="BR697" s="36"/>
      <c r="BS697" s="36"/>
      <c r="BT697" s="36"/>
      <c r="BU697" s="36"/>
      <c r="BV697" s="36"/>
      <c r="BW697" s="36"/>
      <c r="BX697" s="36"/>
      <c r="BY697" s="36"/>
      <c r="BZ697" s="36"/>
      <c r="CA697" s="36"/>
    </row>
    <row r="698" spans="1:79" s="39" customFormat="1" ht="16.5" customHeight="1">
      <c r="A698" s="38" t="s">
        <v>27</v>
      </c>
      <c r="Q698" s="41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</row>
    <row r="699" spans="1:79" s="35" customFormat="1" ht="16.5" customHeight="1">
      <c r="A699" s="38" t="s">
        <v>16</v>
      </c>
      <c r="B699" s="37"/>
      <c r="C699" s="3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3"/>
      <c r="R699" s="1"/>
      <c r="S699" s="1"/>
      <c r="T699" s="1"/>
      <c r="U699" s="1"/>
      <c r="V699" s="1"/>
      <c r="W699" s="1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  <c r="BN699" s="36"/>
      <c r="BO699" s="36"/>
      <c r="BP699" s="36"/>
      <c r="BQ699" s="36"/>
      <c r="BR699" s="36"/>
      <c r="BS699" s="36"/>
      <c r="BT699" s="36"/>
      <c r="BU699" s="36"/>
      <c r="BV699" s="36"/>
      <c r="BW699" s="36"/>
      <c r="BX699" s="36"/>
      <c r="BY699" s="36"/>
      <c r="BZ699" s="36"/>
      <c r="CA699" s="36"/>
    </row>
    <row r="700" spans="1:79" ht="16.5" customHeight="1">
      <c r="A700" s="430" t="s">
        <v>15</v>
      </c>
      <c r="B700" s="431"/>
      <c r="C700" s="72">
        <v>2014</v>
      </c>
      <c r="D700" s="427">
        <v>2015</v>
      </c>
      <c r="E700" s="428"/>
      <c r="F700" s="429"/>
      <c r="G700" s="427">
        <v>2016</v>
      </c>
      <c r="H700" s="428"/>
      <c r="I700" s="429"/>
      <c r="J700" s="68">
        <v>2017</v>
      </c>
      <c r="K700" s="420">
        <v>2017</v>
      </c>
      <c r="L700" s="421"/>
      <c r="M700" s="422"/>
      <c r="N700" s="420">
        <v>2018</v>
      </c>
      <c r="O700" s="422"/>
      <c r="P700" s="71">
        <v>2019</v>
      </c>
      <c r="Q700" s="435">
        <v>2020</v>
      </c>
      <c r="R700" s="435"/>
      <c r="S700" s="435">
        <v>2021</v>
      </c>
      <c r="T700" s="435"/>
      <c r="U700" s="70">
        <v>2022</v>
      </c>
      <c r="V700" s="423" t="s">
        <v>14</v>
      </c>
      <c r="W700" s="423" t="s">
        <v>13</v>
      </c>
    </row>
    <row r="701" spans="1:79" ht="45.75" customHeight="1">
      <c r="A701" s="432"/>
      <c r="B701" s="433"/>
      <c r="C701" s="69" t="s">
        <v>9</v>
      </c>
      <c r="D701" s="68" t="s">
        <v>8</v>
      </c>
      <c r="E701" s="68" t="s">
        <v>9</v>
      </c>
      <c r="F701" s="66" t="s">
        <v>12</v>
      </c>
      <c r="G701" s="66" t="s">
        <v>11</v>
      </c>
      <c r="H701" s="68" t="s">
        <v>9</v>
      </c>
      <c r="I701" s="66" t="s">
        <v>12</v>
      </c>
      <c r="J701" s="68" t="s">
        <v>8</v>
      </c>
      <c r="K701" s="68" t="s">
        <v>10</v>
      </c>
      <c r="L701" s="66" t="s">
        <v>12</v>
      </c>
      <c r="M701" s="66" t="s">
        <v>11</v>
      </c>
      <c r="N701" s="66" t="s">
        <v>11</v>
      </c>
      <c r="O701" s="68" t="s">
        <v>10</v>
      </c>
      <c r="P701" s="68" t="s">
        <v>8</v>
      </c>
      <c r="Q701" s="67" t="s">
        <v>8</v>
      </c>
      <c r="R701" s="66" t="s">
        <v>9</v>
      </c>
      <c r="S701" s="67" t="s">
        <v>8</v>
      </c>
      <c r="T701" s="66" t="s">
        <v>7</v>
      </c>
      <c r="U701" s="65" t="s">
        <v>6</v>
      </c>
      <c r="V701" s="424"/>
      <c r="W701" s="424"/>
    </row>
    <row r="702" spans="1:79" ht="16.5" customHeight="1">
      <c r="A702" s="24">
        <v>2001</v>
      </c>
      <c r="B702" s="23" t="s">
        <v>5</v>
      </c>
      <c r="C702" s="22">
        <v>447395</v>
      </c>
      <c r="D702" s="5">
        <v>750000</v>
      </c>
      <c r="E702" s="5">
        <v>364142</v>
      </c>
      <c r="F702" s="5">
        <f>E702/D702*100</f>
        <v>48.552266666666668</v>
      </c>
      <c r="G702" s="5">
        <v>1020000</v>
      </c>
      <c r="H702" s="5">
        <v>690751.64</v>
      </c>
      <c r="I702" s="5">
        <f>H702/G702*100</f>
        <v>67.720749019607837</v>
      </c>
      <c r="J702" s="5"/>
      <c r="K702" s="5"/>
      <c r="L702" s="5"/>
      <c r="M702" s="5"/>
      <c r="N702" s="5">
        <v>1400000</v>
      </c>
      <c r="O702" s="5">
        <v>1357000</v>
      </c>
      <c r="P702" s="5"/>
      <c r="Q702" s="5">
        <v>6550000</v>
      </c>
      <c r="R702" s="5"/>
      <c r="S702" s="5">
        <v>100000</v>
      </c>
      <c r="T702" s="5"/>
      <c r="U702" s="5">
        <v>500000</v>
      </c>
      <c r="V702" s="5"/>
      <c r="W702" s="5"/>
    </row>
    <row r="703" spans="1:79" ht="16.5" customHeight="1">
      <c r="A703" s="16">
        <v>2002</v>
      </c>
      <c r="B703" s="23" t="s">
        <v>26</v>
      </c>
      <c r="C703" s="18">
        <v>93156</v>
      </c>
      <c r="D703" s="11"/>
      <c r="E703" s="11"/>
      <c r="F703" s="5"/>
      <c r="G703" s="11"/>
      <c r="H703" s="11"/>
      <c r="I703" s="5"/>
      <c r="J703" s="11"/>
      <c r="K703" s="11"/>
      <c r="L703" s="11"/>
      <c r="M703" s="11"/>
      <c r="N703" s="11"/>
      <c r="O703" s="11"/>
      <c r="P703" s="11"/>
      <c r="Q703" s="11">
        <v>0</v>
      </c>
      <c r="R703" s="11"/>
      <c r="S703" s="11"/>
      <c r="T703" s="11"/>
      <c r="V703" s="5"/>
      <c r="W703" s="11"/>
    </row>
    <row r="704" spans="1:79" ht="16.5" customHeight="1">
      <c r="A704" s="16">
        <v>2003</v>
      </c>
      <c r="B704" s="23" t="s">
        <v>25</v>
      </c>
      <c r="C704" s="18">
        <v>128490</v>
      </c>
      <c r="D704" s="11">
        <v>750000</v>
      </c>
      <c r="E704" s="11">
        <v>354770</v>
      </c>
      <c r="F704" s="5">
        <f>E704/D704*100</f>
        <v>47.302666666666667</v>
      </c>
      <c r="G704" s="11">
        <v>1490000</v>
      </c>
      <c r="H704" s="11">
        <v>712720.5</v>
      </c>
      <c r="I704" s="5">
        <f>H704/G704*100</f>
        <v>47.833590604026845</v>
      </c>
      <c r="J704" s="11">
        <v>500000</v>
      </c>
      <c r="K704" s="11"/>
      <c r="L704" s="11"/>
      <c r="M704" s="11">
        <v>500000</v>
      </c>
      <c r="N704" s="11"/>
      <c r="O704" s="11"/>
      <c r="P704" s="11"/>
      <c r="Q704" s="11">
        <v>500000</v>
      </c>
      <c r="R704" s="11"/>
      <c r="S704" s="11">
        <v>2500000</v>
      </c>
      <c r="T704" s="11"/>
      <c r="U704" s="11">
        <v>3500000</v>
      </c>
      <c r="V704" s="11"/>
      <c r="W704" s="11"/>
    </row>
    <row r="705" spans="1:79" s="59" customFormat="1" ht="16.5" customHeight="1">
      <c r="A705" s="64">
        <v>2004</v>
      </c>
      <c r="B705" s="63" t="s">
        <v>24</v>
      </c>
      <c r="C705" s="62"/>
      <c r="D705" s="58"/>
      <c r="E705" s="58"/>
      <c r="F705" s="61"/>
      <c r="G705" s="58"/>
      <c r="H705" s="58"/>
      <c r="I705" s="61"/>
      <c r="J705" s="58"/>
      <c r="K705" s="58"/>
      <c r="L705" s="58"/>
      <c r="M705" s="58"/>
      <c r="N705" s="58"/>
      <c r="O705" s="58"/>
      <c r="P705" s="58"/>
      <c r="Q705" s="58">
        <v>300000</v>
      </c>
      <c r="R705" s="58"/>
      <c r="S705" s="58"/>
      <c r="T705" s="58"/>
      <c r="U705" s="11">
        <v>1000000</v>
      </c>
      <c r="V705" s="58"/>
      <c r="W705" s="58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0"/>
      <c r="BQ705" s="60"/>
      <c r="BR705" s="60"/>
      <c r="BS705" s="60"/>
      <c r="BT705" s="60"/>
      <c r="BU705" s="60"/>
      <c r="BV705" s="60"/>
      <c r="BW705" s="60"/>
      <c r="BX705" s="60"/>
      <c r="BY705" s="60"/>
      <c r="BZ705" s="60"/>
      <c r="CA705" s="60"/>
    </row>
    <row r="706" spans="1:79" s="59" customFormat="1" ht="16.5" customHeight="1">
      <c r="A706" s="64">
        <v>2005</v>
      </c>
      <c r="B706" s="63" t="s">
        <v>23</v>
      </c>
      <c r="C706" s="62"/>
      <c r="D706" s="58"/>
      <c r="E706" s="58"/>
      <c r="F706" s="61"/>
      <c r="G706" s="58"/>
      <c r="H706" s="58"/>
      <c r="I706" s="61"/>
      <c r="J706" s="58"/>
      <c r="K706" s="58"/>
      <c r="L706" s="58"/>
      <c r="M706" s="58"/>
      <c r="N706" s="58"/>
      <c r="O706" s="58"/>
      <c r="P706" s="58"/>
      <c r="Q706" s="58">
        <v>1000000</v>
      </c>
      <c r="R706" s="58"/>
      <c r="S706" s="58"/>
      <c r="T706" s="58"/>
      <c r="U706" s="58">
        <v>2000000</v>
      </c>
      <c r="V706" s="58"/>
      <c r="W706" s="58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0"/>
      <c r="BQ706" s="60"/>
      <c r="BR706" s="60"/>
      <c r="BS706" s="60"/>
      <c r="BT706" s="60"/>
      <c r="BU706" s="60"/>
      <c r="BV706" s="60"/>
      <c r="BW706" s="60"/>
      <c r="BX706" s="60"/>
      <c r="BY706" s="60"/>
      <c r="BZ706" s="60"/>
      <c r="CA706" s="60"/>
    </row>
    <row r="707" spans="1:79" ht="16.5" customHeight="1">
      <c r="A707" s="16">
        <v>2102</v>
      </c>
      <c r="B707" s="17" t="s">
        <v>4</v>
      </c>
      <c r="C707" s="18">
        <v>2928046</v>
      </c>
      <c r="D707" s="11">
        <v>3300000</v>
      </c>
      <c r="E707" s="11">
        <v>3276890</v>
      </c>
      <c r="F707" s="5">
        <f>E707/D707*100</f>
        <v>99.299696969696967</v>
      </c>
      <c r="G707" s="11">
        <v>672000</v>
      </c>
      <c r="H707" s="11">
        <v>671305</v>
      </c>
      <c r="I707" s="5">
        <f>H707/G707*100</f>
        <v>99.89657738095238</v>
      </c>
      <c r="J707" s="11"/>
      <c r="K707" s="5">
        <v>198918</v>
      </c>
      <c r="L707" s="11">
        <f>K707/M707*100</f>
        <v>99.459000000000003</v>
      </c>
      <c r="M707" s="11">
        <v>200000</v>
      </c>
      <c r="N707" s="11">
        <v>1500000</v>
      </c>
      <c r="O707" s="11">
        <v>1497503.75</v>
      </c>
      <c r="P707" s="11"/>
      <c r="Q707" s="11">
        <v>1500000</v>
      </c>
      <c r="R707" s="11"/>
      <c r="S707" s="11">
        <v>500000</v>
      </c>
      <c r="T707" s="11">
        <v>17695</v>
      </c>
      <c r="U707" s="58">
        <v>3000000</v>
      </c>
      <c r="V707" s="11"/>
      <c r="W707" s="11"/>
    </row>
    <row r="708" spans="1:79" ht="16.5" customHeight="1">
      <c r="A708" s="16">
        <v>2103</v>
      </c>
      <c r="B708" s="17" t="s">
        <v>3</v>
      </c>
      <c r="C708" s="16"/>
      <c r="D708" s="11">
        <v>500000</v>
      </c>
      <c r="E708" s="11">
        <v>445190</v>
      </c>
      <c r="F708" s="5">
        <f>E708/D708*100</f>
        <v>89.037999999999997</v>
      </c>
      <c r="G708" s="11"/>
      <c r="H708" s="11"/>
      <c r="I708" s="5"/>
      <c r="J708" s="11">
        <v>500000</v>
      </c>
      <c r="K708" s="11">
        <v>101485</v>
      </c>
      <c r="L708" s="11">
        <f>K708/M708*100</f>
        <v>20.297000000000001</v>
      </c>
      <c r="M708" s="11">
        <v>500000</v>
      </c>
      <c r="N708" s="11"/>
      <c r="O708" s="11"/>
      <c r="P708" s="11"/>
      <c r="Q708" s="11">
        <v>11525000</v>
      </c>
      <c r="R708" s="11"/>
      <c r="S708" s="11">
        <v>1000000</v>
      </c>
      <c r="T708" s="11"/>
      <c r="U708" s="11">
        <v>1000000</v>
      </c>
      <c r="V708" s="11"/>
      <c r="W708" s="11"/>
    </row>
    <row r="709" spans="1:79" s="10" customFormat="1" ht="16.5" customHeight="1">
      <c r="A709" s="14">
        <v>2106</v>
      </c>
      <c r="B709" s="10" t="s">
        <v>2</v>
      </c>
      <c r="L709" s="11"/>
      <c r="N709" s="11">
        <v>200000</v>
      </c>
      <c r="O709" s="11"/>
      <c r="P709" s="11"/>
      <c r="Q709" s="11">
        <v>2000000</v>
      </c>
      <c r="R709" s="11"/>
      <c r="S709" s="11">
        <v>1000</v>
      </c>
      <c r="T709" s="11"/>
      <c r="U709" s="11">
        <v>2000000</v>
      </c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</row>
    <row r="710" spans="1:79" s="2" customFormat="1" ht="16.5" customHeight="1">
      <c r="A710" s="24" t="s">
        <v>22</v>
      </c>
      <c r="B710" s="17" t="s">
        <v>21</v>
      </c>
      <c r="C710" s="12"/>
      <c r="D710" s="12"/>
      <c r="E710" s="12"/>
      <c r="F710" s="12"/>
      <c r="G710" s="12"/>
      <c r="H710" s="12"/>
      <c r="I710" s="12"/>
      <c r="J710" s="12"/>
      <c r="K710" s="12"/>
      <c r="L710" s="11"/>
      <c r="M710" s="12"/>
      <c r="N710" s="11"/>
      <c r="O710" s="11"/>
      <c r="P710" s="11"/>
      <c r="Q710" s="11">
        <v>2500000</v>
      </c>
      <c r="R710" s="11"/>
      <c r="S710" s="11">
        <v>500000</v>
      </c>
      <c r="T710" s="11"/>
      <c r="U710" s="11">
        <v>1000000</v>
      </c>
      <c r="V710" s="57"/>
      <c r="W710" s="12"/>
    </row>
    <row r="711" spans="1:79" ht="16.5" customHeight="1" thickBot="1">
      <c r="A711" s="7" t="s">
        <v>0</v>
      </c>
      <c r="B711" s="7"/>
      <c r="C711" s="4">
        <f>SUM(C702:C708)</f>
        <v>3597087</v>
      </c>
      <c r="D711" s="4">
        <f>SUM(D702:D708)</f>
        <v>5300000</v>
      </c>
      <c r="E711" s="4">
        <f>SUM(E702:E708)</f>
        <v>4440992</v>
      </c>
      <c r="F711" s="6">
        <f>E711/D711*100</f>
        <v>83.792301886792458</v>
      </c>
      <c r="G711" s="4">
        <f>SUM(G702:G708)</f>
        <v>3182000</v>
      </c>
      <c r="H711" s="4">
        <f>SUM(H702:H708)</f>
        <v>2074777.1400000001</v>
      </c>
      <c r="I711" s="4">
        <f>H711/G711*100</f>
        <v>65.203555625392838</v>
      </c>
      <c r="J711" s="4">
        <f>SUM(J702:J708)</f>
        <v>1000000</v>
      </c>
      <c r="K711" s="4">
        <f>SUM(K702:K708)</f>
        <v>300403</v>
      </c>
      <c r="L711" s="5">
        <f>K711/M711*100</f>
        <v>25.033583333333333</v>
      </c>
      <c r="M711" s="4">
        <f>SUM(M702:M708)</f>
        <v>1200000</v>
      </c>
      <c r="N711" s="4">
        <f>SUM(N702:N708)</f>
        <v>2900000</v>
      </c>
      <c r="O711" s="4">
        <f>SUM(O702:O708)</f>
        <v>2854503.75</v>
      </c>
      <c r="P711" s="4">
        <f>SUM(P702:P708)</f>
        <v>0</v>
      </c>
      <c r="Q711" s="4">
        <f>SUM(Q702:Q710)</f>
        <v>25875000</v>
      </c>
      <c r="R711" s="4">
        <f>SUM(R702:R710)</f>
        <v>0</v>
      </c>
      <c r="S711" s="4">
        <f>SUM(S702:S710)</f>
        <v>4601000</v>
      </c>
      <c r="T711" s="4">
        <f>SUM(T702:T710)</f>
        <v>17695</v>
      </c>
      <c r="U711" s="4">
        <f>SUM(U702:U710)</f>
        <v>14000000</v>
      </c>
      <c r="V711" s="4"/>
      <c r="W711" s="4">
        <f>SUM(W702:W708)</f>
        <v>0</v>
      </c>
    </row>
    <row r="712" spans="1:79" ht="16.5" customHeight="1" thickTop="1">
      <c r="A712" s="56"/>
      <c r="B712" s="56"/>
      <c r="C712" s="54"/>
      <c r="D712" s="54"/>
      <c r="E712" s="54"/>
      <c r="F712" s="55"/>
      <c r="G712" s="54"/>
      <c r="H712" s="54"/>
      <c r="I712" s="54"/>
      <c r="J712" s="54"/>
      <c r="K712" s="54"/>
      <c r="L712" s="55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</row>
    <row r="713" spans="1:79" ht="16.5" customHeight="1">
      <c r="X713" s="15"/>
      <c r="Y713" s="15"/>
    </row>
    <row r="714" spans="1:79" s="39" customFormat="1" ht="16.5" customHeight="1">
      <c r="A714" s="53"/>
      <c r="B714" s="409" t="s">
        <v>20</v>
      </c>
      <c r="C714" s="409"/>
      <c r="D714" s="409"/>
      <c r="E714" s="47"/>
      <c r="F714" s="47"/>
      <c r="G714" s="47"/>
      <c r="H714" s="47"/>
      <c r="I714" s="47"/>
      <c r="J714" s="47"/>
      <c r="K714" s="50"/>
      <c r="L714" s="50"/>
      <c r="M714" s="47"/>
      <c r="N714" s="50"/>
      <c r="O714" s="50"/>
      <c r="P714" s="50"/>
      <c r="Q714" s="45"/>
      <c r="R714" s="50"/>
      <c r="S714" s="50"/>
      <c r="T714" s="50"/>
      <c r="U714" s="50"/>
      <c r="V714" s="50"/>
      <c r="W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</row>
    <row r="715" spans="1:79" s="39" customFormat="1" ht="16.5" customHeight="1">
      <c r="B715" s="38" t="s">
        <v>19</v>
      </c>
      <c r="C715" s="49"/>
      <c r="D715" s="52"/>
      <c r="E715" s="47"/>
      <c r="F715" s="47"/>
      <c r="G715" s="47"/>
      <c r="H715" s="47"/>
      <c r="I715" s="51"/>
      <c r="J715" s="51"/>
      <c r="K715" s="50"/>
      <c r="L715" s="50"/>
      <c r="M715" s="51"/>
      <c r="N715" s="50"/>
      <c r="O715" s="50"/>
      <c r="P715" s="50"/>
      <c r="Q715" s="45"/>
      <c r="R715" s="50"/>
      <c r="S715" s="50"/>
      <c r="T715" s="50"/>
      <c r="U715" s="50"/>
      <c r="V715" s="50"/>
      <c r="W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</row>
    <row r="716" spans="1:79" s="39" customFormat="1" ht="16.5" customHeight="1">
      <c r="B716" s="38"/>
      <c r="C716" s="49"/>
      <c r="D716" s="52"/>
      <c r="E716" s="47"/>
      <c r="F716" s="47"/>
      <c r="G716" s="47"/>
      <c r="H716" s="47"/>
      <c r="I716" s="51"/>
      <c r="J716" s="51"/>
      <c r="K716" s="50"/>
      <c r="L716" s="50"/>
      <c r="M716" s="51"/>
      <c r="N716" s="50"/>
      <c r="O716" s="50"/>
      <c r="P716" s="50"/>
      <c r="Q716" s="45"/>
      <c r="R716" s="50"/>
      <c r="S716" s="50"/>
      <c r="T716" s="50"/>
      <c r="U716" s="50"/>
      <c r="V716" s="50"/>
      <c r="W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</row>
    <row r="717" spans="1:79" s="39" customFormat="1" ht="16.5" customHeight="1">
      <c r="A717" s="39" t="s">
        <v>18</v>
      </c>
      <c r="B717" s="49"/>
      <c r="C717" s="48"/>
      <c r="E717" s="47"/>
      <c r="F717" s="47"/>
      <c r="G717" s="47"/>
      <c r="H717" s="47"/>
      <c r="I717" s="46"/>
      <c r="J717" s="46"/>
      <c r="K717" s="44"/>
      <c r="L717" s="44"/>
      <c r="M717" s="46"/>
      <c r="N717" s="44"/>
      <c r="O717" s="44"/>
      <c r="P717" s="44"/>
      <c r="Q717" s="45"/>
      <c r="R717" s="44"/>
      <c r="S717" s="44"/>
      <c r="T717" s="44"/>
      <c r="U717" s="44"/>
      <c r="V717" s="44"/>
      <c r="W717" s="40"/>
      <c r="X717" s="43"/>
      <c r="Y717" s="43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</row>
    <row r="720" spans="1:79" s="39" customFormat="1" ht="16.5" customHeight="1">
      <c r="A720" s="38" t="s">
        <v>17</v>
      </c>
      <c r="B720" s="42">
        <v>325</v>
      </c>
      <c r="Q720" s="41"/>
      <c r="X720" s="9"/>
      <c r="Y720" s="8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</row>
    <row r="721" spans="1:79" s="35" customFormat="1" ht="16.5" customHeight="1">
      <c r="A721" s="38" t="s">
        <v>16</v>
      </c>
      <c r="B721" s="37"/>
      <c r="C721" s="3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3"/>
      <c r="R721" s="1"/>
      <c r="S721" s="1"/>
      <c r="T721" s="1"/>
      <c r="U721" s="1"/>
      <c r="V721" s="1"/>
      <c r="W721" s="1"/>
      <c r="X721" s="15"/>
      <c r="Y721" s="15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</row>
    <row r="722" spans="1:79" s="30" customFormat="1" ht="16.5" customHeight="1">
      <c r="A722" s="410" t="s">
        <v>15</v>
      </c>
      <c r="B722" s="411"/>
      <c r="C722" s="34">
        <v>2014</v>
      </c>
      <c r="D722" s="414">
        <v>2015</v>
      </c>
      <c r="E722" s="415"/>
      <c r="F722" s="416"/>
      <c r="G722" s="414">
        <v>2016</v>
      </c>
      <c r="H722" s="415"/>
      <c r="I722" s="416"/>
      <c r="J722" s="28">
        <v>2017</v>
      </c>
      <c r="K722" s="417">
        <v>2017</v>
      </c>
      <c r="L722" s="418"/>
      <c r="M722" s="419"/>
      <c r="N722" s="417">
        <v>2018</v>
      </c>
      <c r="O722" s="419"/>
      <c r="P722" s="33">
        <v>2019</v>
      </c>
      <c r="Q722" s="434">
        <v>2020</v>
      </c>
      <c r="R722" s="434"/>
      <c r="S722" s="434">
        <v>2021</v>
      </c>
      <c r="T722" s="434"/>
      <c r="U722" s="32">
        <v>2022</v>
      </c>
      <c r="V722" s="425" t="s">
        <v>14</v>
      </c>
      <c r="W722" s="425" t="s">
        <v>13</v>
      </c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</row>
    <row r="723" spans="1:79" ht="45.75" customHeight="1">
      <c r="A723" s="412"/>
      <c r="B723" s="413"/>
      <c r="C723" s="29" t="s">
        <v>9</v>
      </c>
      <c r="D723" s="28" t="s">
        <v>8</v>
      </c>
      <c r="E723" s="28" t="s">
        <v>9</v>
      </c>
      <c r="F723" s="26" t="s">
        <v>12</v>
      </c>
      <c r="G723" s="26" t="s">
        <v>11</v>
      </c>
      <c r="H723" s="28" t="s">
        <v>9</v>
      </c>
      <c r="I723" s="26" t="s">
        <v>12</v>
      </c>
      <c r="J723" s="28" t="s">
        <v>8</v>
      </c>
      <c r="K723" s="28" t="s">
        <v>10</v>
      </c>
      <c r="L723" s="26" t="s">
        <v>12</v>
      </c>
      <c r="M723" s="26" t="s">
        <v>11</v>
      </c>
      <c r="N723" s="26" t="s">
        <v>11</v>
      </c>
      <c r="O723" s="28" t="s">
        <v>10</v>
      </c>
      <c r="P723" s="28" t="s">
        <v>8</v>
      </c>
      <c r="Q723" s="27" t="s">
        <v>8</v>
      </c>
      <c r="R723" s="26" t="s">
        <v>9</v>
      </c>
      <c r="S723" s="27" t="s">
        <v>8</v>
      </c>
      <c r="T723" s="26" t="s">
        <v>7</v>
      </c>
      <c r="U723" s="25" t="s">
        <v>6</v>
      </c>
      <c r="V723" s="426"/>
      <c r="W723" s="426"/>
    </row>
    <row r="724" spans="1:79" ht="16.5" customHeight="1">
      <c r="A724" s="24">
        <v>2001</v>
      </c>
      <c r="B724" s="23" t="s">
        <v>5</v>
      </c>
      <c r="C724" s="22">
        <v>447395</v>
      </c>
      <c r="D724" s="5">
        <v>750000</v>
      </c>
      <c r="E724" s="5">
        <v>364142</v>
      </c>
      <c r="F724" s="5">
        <f>E724/D724*100</f>
        <v>48.552266666666668</v>
      </c>
      <c r="G724" s="5">
        <v>1020000</v>
      </c>
      <c r="H724" s="5">
        <v>690751.64</v>
      </c>
      <c r="I724" s="5">
        <f>H724/G724*100</f>
        <v>67.720749019607837</v>
      </c>
      <c r="J724" s="5"/>
      <c r="K724" s="5"/>
      <c r="L724" s="5"/>
      <c r="M724" s="5"/>
      <c r="N724" s="5">
        <v>1400000</v>
      </c>
      <c r="O724" s="5">
        <v>1357000</v>
      </c>
      <c r="P724" s="5"/>
      <c r="Q724" s="5"/>
      <c r="R724" s="5"/>
      <c r="S724" s="5"/>
      <c r="T724" s="5"/>
      <c r="U724" s="5">
        <v>2000000</v>
      </c>
      <c r="V724" s="5"/>
      <c r="W724" s="5"/>
    </row>
    <row r="725" spans="1:79" s="19" customFormat="1" ht="16.5" customHeight="1">
      <c r="A725" s="16">
        <v>2002</v>
      </c>
      <c r="B725" s="21" t="s">
        <v>3</v>
      </c>
      <c r="C725" s="16"/>
      <c r="D725" s="11"/>
      <c r="E725" s="11"/>
      <c r="F725" s="5"/>
      <c r="G725" s="11"/>
      <c r="H725" s="11"/>
      <c r="I725" s="5"/>
      <c r="J725" s="5"/>
      <c r="K725" s="11"/>
      <c r="L725" s="5"/>
      <c r="M725" s="5"/>
      <c r="N725" s="11"/>
      <c r="O725" s="11"/>
      <c r="P725" s="11"/>
      <c r="Q725" s="11"/>
      <c r="R725" s="11"/>
      <c r="S725" s="11"/>
      <c r="T725" s="11"/>
      <c r="U725" s="11">
        <v>1000000</v>
      </c>
      <c r="V725" s="11"/>
      <c r="W725" s="11"/>
      <c r="X725" s="9"/>
      <c r="Y725" s="8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</row>
    <row r="726" spans="1:79" ht="16.5" customHeight="1">
      <c r="A726" s="16">
        <v>2102</v>
      </c>
      <c r="B726" s="17" t="s">
        <v>4</v>
      </c>
      <c r="C726" s="18">
        <v>1194678</v>
      </c>
      <c r="D726" s="11">
        <v>2760000</v>
      </c>
      <c r="E726" s="11">
        <v>2751693</v>
      </c>
      <c r="F726" s="5">
        <f>E726/D726*100</f>
        <v>99.69902173913043</v>
      </c>
      <c r="G726" s="11">
        <v>1500000</v>
      </c>
      <c r="H726" s="11">
        <v>1463785</v>
      </c>
      <c r="I726" s="5">
        <f>H726/G726*100</f>
        <v>97.585666666666668</v>
      </c>
      <c r="J726" s="11"/>
      <c r="K726" s="11">
        <v>1728021</v>
      </c>
      <c r="L726" s="5">
        <f>K726/M726*100</f>
        <v>86.401049999999998</v>
      </c>
      <c r="M726" s="11">
        <v>2000000</v>
      </c>
      <c r="N726" s="11">
        <v>5230000</v>
      </c>
      <c r="O726" s="11">
        <v>4893355.34</v>
      </c>
      <c r="P726" s="11">
        <v>1000000</v>
      </c>
      <c r="Q726" s="11">
        <v>600000</v>
      </c>
      <c r="R726" s="11">
        <v>214408</v>
      </c>
      <c r="S726" s="11">
        <v>500000</v>
      </c>
      <c r="T726" s="11"/>
      <c r="U726" s="11">
        <v>500000</v>
      </c>
      <c r="V726" s="11"/>
      <c r="W726" s="11"/>
      <c r="X726" s="9"/>
      <c r="Y726" s="8"/>
    </row>
    <row r="727" spans="1:79" ht="16.5" customHeight="1">
      <c r="A727" s="16">
        <v>2103</v>
      </c>
      <c r="B727" s="17" t="s">
        <v>3</v>
      </c>
      <c r="C727" s="16"/>
      <c r="D727" s="11">
        <v>700000</v>
      </c>
      <c r="E727" s="11">
        <v>577326</v>
      </c>
      <c r="F727" s="5">
        <f>E727/D727*100</f>
        <v>82.475142857142856</v>
      </c>
      <c r="G727" s="11">
        <v>1650000</v>
      </c>
      <c r="H727" s="11">
        <v>1536150</v>
      </c>
      <c r="I727" s="5">
        <f>H727/G727*100</f>
        <v>93.100000000000009</v>
      </c>
      <c r="J727" s="11">
        <v>500000</v>
      </c>
      <c r="K727" s="11">
        <v>567043</v>
      </c>
      <c r="L727" s="5">
        <f>K727/M727*100</f>
        <v>49.308086956521741</v>
      </c>
      <c r="M727" s="11">
        <v>1150000</v>
      </c>
      <c r="N727" s="11">
        <v>500000</v>
      </c>
      <c r="O727" s="11">
        <v>458503.35</v>
      </c>
      <c r="P727" s="11">
        <v>800000</v>
      </c>
      <c r="Q727" s="11">
        <v>17345000</v>
      </c>
      <c r="R727" s="11">
        <v>258290</v>
      </c>
      <c r="S727" s="11">
        <v>500000</v>
      </c>
      <c r="T727" s="11"/>
      <c r="U727" s="11">
        <v>1000000</v>
      </c>
      <c r="V727" s="11"/>
      <c r="W727" s="11"/>
      <c r="X727" s="15"/>
      <c r="Y727" s="15"/>
    </row>
    <row r="728" spans="1:79" s="10" customFormat="1" ht="16.5" customHeight="1">
      <c r="A728" s="14">
        <v>2106</v>
      </c>
      <c r="B728" s="10" t="s">
        <v>2</v>
      </c>
      <c r="L728" s="5"/>
      <c r="P728" s="11"/>
      <c r="Q728" s="11">
        <v>7970000</v>
      </c>
      <c r="R728" s="12"/>
      <c r="S728" s="11">
        <v>15000000</v>
      </c>
      <c r="T728" s="11"/>
      <c r="U728" s="11">
        <f>1000000</f>
        <v>1000000</v>
      </c>
      <c r="V728" s="11"/>
      <c r="X728" s="9"/>
      <c r="Y728" s="8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</row>
    <row r="729" spans="1:79" s="2" customFormat="1" ht="16.5" customHeight="1">
      <c r="A729" s="13">
        <v>2507</v>
      </c>
      <c r="B729" s="12" t="s">
        <v>1</v>
      </c>
      <c r="C729" s="12"/>
      <c r="D729" s="12"/>
      <c r="E729" s="12"/>
      <c r="F729" s="12"/>
      <c r="G729" s="10"/>
      <c r="H729" s="12"/>
      <c r="I729" s="10"/>
      <c r="J729" s="10"/>
      <c r="K729" s="10"/>
      <c r="L729" s="5"/>
      <c r="M729" s="10"/>
      <c r="N729" s="10"/>
      <c r="O729" s="10"/>
      <c r="P729" s="11"/>
      <c r="Q729" s="11"/>
      <c r="R729" s="12"/>
      <c r="S729" s="11"/>
      <c r="T729" s="11"/>
      <c r="U729" s="11">
        <v>3000000</v>
      </c>
      <c r="V729" s="11"/>
      <c r="W729" s="10"/>
      <c r="X729" s="9"/>
      <c r="Y729" s="8"/>
    </row>
    <row r="730" spans="1:79" ht="16.5" customHeight="1" thickBot="1">
      <c r="A730" s="7" t="s">
        <v>0</v>
      </c>
      <c r="B730" s="7"/>
      <c r="C730" s="4">
        <f>SUM(C725:C727)</f>
        <v>1194678</v>
      </c>
      <c r="D730" s="4">
        <f>SUM(D725:D727)</f>
        <v>3460000</v>
      </c>
      <c r="E730" s="4">
        <f>SUM(E725:E727)</f>
        <v>3329019</v>
      </c>
      <c r="F730" s="6">
        <f>E730/D730*100</f>
        <v>96.214421965317925</v>
      </c>
      <c r="G730" s="4">
        <f>SUM(G725:G727)</f>
        <v>3150000</v>
      </c>
      <c r="H730" s="4">
        <f>SUM(H725:H727)</f>
        <v>2999935</v>
      </c>
      <c r="I730" s="4">
        <f>H730/G730*100</f>
        <v>95.236031746031742</v>
      </c>
      <c r="J730" s="4">
        <f>SUM(J725:J727)</f>
        <v>500000</v>
      </c>
      <c r="K730" s="4">
        <f>SUM(K725:K727)</f>
        <v>2295064</v>
      </c>
      <c r="L730" s="5">
        <f>K730/M730*100</f>
        <v>72.859174603174608</v>
      </c>
      <c r="M730" s="4">
        <f>SUM(M725:M727)</f>
        <v>3150000</v>
      </c>
      <c r="N730" s="4">
        <f>SUM(N725:N727)</f>
        <v>5730000</v>
      </c>
      <c r="O730" s="4">
        <f>SUM(O725:O727)</f>
        <v>5351858.6899999995</v>
      </c>
      <c r="P730" s="4">
        <f>SUM(P726:P729)</f>
        <v>1800000</v>
      </c>
      <c r="Q730" s="4">
        <f>SUM(Q725:Q729)</f>
        <v>25915000</v>
      </c>
      <c r="R730" s="4">
        <f>SUM(R726:R729)</f>
        <v>472698</v>
      </c>
      <c r="S730" s="4">
        <f>SUM(S725:S729)</f>
        <v>16000000</v>
      </c>
      <c r="T730" s="4"/>
      <c r="U730" s="4">
        <f>SUM(U724:U729)</f>
        <v>8500000</v>
      </c>
      <c r="V730" s="4">
        <f>SUM(V725:V729)</f>
        <v>0</v>
      </c>
      <c r="W730" s="4">
        <f>SUM(W725:W727)</f>
        <v>0</v>
      </c>
    </row>
    <row r="731" spans="1:79" ht="16.5" customHeight="1" thickTop="1"/>
  </sheetData>
  <mergeCells count="454">
    <mergeCell ref="W722:W723"/>
    <mergeCell ref="A722:B723"/>
    <mergeCell ref="D722:F722"/>
    <mergeCell ref="G722:I722"/>
    <mergeCell ref="K722:M722"/>
    <mergeCell ref="N722:O722"/>
    <mergeCell ref="Q722:R722"/>
    <mergeCell ref="S722:T722"/>
    <mergeCell ref="V722:V723"/>
    <mergeCell ref="S132:T132"/>
    <mergeCell ref="S144:T144"/>
    <mergeCell ref="S153:T153"/>
    <mergeCell ref="S162:T162"/>
    <mergeCell ref="S174:T174"/>
    <mergeCell ref="S192:T192"/>
    <mergeCell ref="S212:T212"/>
    <mergeCell ref="S221:T221"/>
    <mergeCell ref="S233:T233"/>
    <mergeCell ref="S5:T5"/>
    <mergeCell ref="Q162:R162"/>
    <mergeCell ref="Q174:R174"/>
    <mergeCell ref="Q192:R192"/>
    <mergeCell ref="Q212:R212"/>
    <mergeCell ref="Q221:R221"/>
    <mergeCell ref="S17:T17"/>
    <mergeCell ref="A1:W1"/>
    <mergeCell ref="A5:B6"/>
    <mergeCell ref="D5:F5"/>
    <mergeCell ref="G5:I5"/>
    <mergeCell ref="K5:M5"/>
    <mergeCell ref="N5:O5"/>
    <mergeCell ref="V5:V6"/>
    <mergeCell ref="W5:W6"/>
    <mergeCell ref="Q5:R5"/>
    <mergeCell ref="D17:F17"/>
    <mergeCell ref="G17:I17"/>
    <mergeCell ref="K17:M17"/>
    <mergeCell ref="N17:O17"/>
    <mergeCell ref="Q17:R17"/>
    <mergeCell ref="Q37:R37"/>
    <mergeCell ref="V17:V18"/>
    <mergeCell ref="W17:W18"/>
    <mergeCell ref="A17:B18"/>
    <mergeCell ref="W66:W67"/>
    <mergeCell ref="B59:D59"/>
    <mergeCell ref="Q49:R49"/>
    <mergeCell ref="Q66:R66"/>
    <mergeCell ref="S37:T37"/>
    <mergeCell ref="S49:T49"/>
    <mergeCell ref="S66:T66"/>
    <mergeCell ref="V37:V38"/>
    <mergeCell ref="W37:W38"/>
    <mergeCell ref="A49:B50"/>
    <mergeCell ref="D49:F49"/>
    <mergeCell ref="G49:I49"/>
    <mergeCell ref="K49:M49"/>
    <mergeCell ref="N49:O49"/>
    <mergeCell ref="V49:V50"/>
    <mergeCell ref="W49:W50"/>
    <mergeCell ref="H62:J62"/>
    <mergeCell ref="A66:B67"/>
    <mergeCell ref="D66:F66"/>
    <mergeCell ref="G66:I66"/>
    <mergeCell ref="K66:M66"/>
    <mergeCell ref="N66:O66"/>
    <mergeCell ref="V66:V67"/>
    <mergeCell ref="B73:D73"/>
    <mergeCell ref="B29:D29"/>
    <mergeCell ref="H32:J32"/>
    <mergeCell ref="A37:B38"/>
    <mergeCell ref="D37:F37"/>
    <mergeCell ref="G37:I37"/>
    <mergeCell ref="K37:M37"/>
    <mergeCell ref="N37:O37"/>
    <mergeCell ref="V98:V99"/>
    <mergeCell ref="W98:W99"/>
    <mergeCell ref="Q98:R98"/>
    <mergeCell ref="S98:T98"/>
    <mergeCell ref="A78:B79"/>
    <mergeCell ref="D78:F78"/>
    <mergeCell ref="G78:I78"/>
    <mergeCell ref="K78:M78"/>
    <mergeCell ref="N78:O78"/>
    <mergeCell ref="V78:V79"/>
    <mergeCell ref="W78:W79"/>
    <mergeCell ref="Q78:R78"/>
    <mergeCell ref="S78:T78"/>
    <mergeCell ref="Q117:R117"/>
    <mergeCell ref="S107:T107"/>
    <mergeCell ref="S117:T117"/>
    <mergeCell ref="B90:D90"/>
    <mergeCell ref="A98:B99"/>
    <mergeCell ref="D98:F98"/>
    <mergeCell ref="G98:I98"/>
    <mergeCell ref="K98:M98"/>
    <mergeCell ref="N98:O98"/>
    <mergeCell ref="W132:W133"/>
    <mergeCell ref="Q132:R132"/>
    <mergeCell ref="A107:B108"/>
    <mergeCell ref="D107:F107"/>
    <mergeCell ref="G107:I107"/>
    <mergeCell ref="K107:M107"/>
    <mergeCell ref="N107:O107"/>
    <mergeCell ref="V107:V108"/>
    <mergeCell ref="W107:W108"/>
    <mergeCell ref="B126:D126"/>
    <mergeCell ref="W117:W118"/>
    <mergeCell ref="A117:B118"/>
    <mergeCell ref="D117:F117"/>
    <mergeCell ref="G117:I117"/>
    <mergeCell ref="K117:M117"/>
    <mergeCell ref="N117:O117"/>
    <mergeCell ref="A132:B133"/>
    <mergeCell ref="D132:F132"/>
    <mergeCell ref="G132:I132"/>
    <mergeCell ref="K132:M132"/>
    <mergeCell ref="N132:O132"/>
    <mergeCell ref="V117:V118"/>
    <mergeCell ref="V132:V133"/>
    <mergeCell ref="Q107:R107"/>
    <mergeCell ref="W192:W193"/>
    <mergeCell ref="V174:V175"/>
    <mergeCell ref="W144:W145"/>
    <mergeCell ref="A153:B154"/>
    <mergeCell ref="D153:F153"/>
    <mergeCell ref="G153:I153"/>
    <mergeCell ref="K153:M153"/>
    <mergeCell ref="N153:O153"/>
    <mergeCell ref="V153:V154"/>
    <mergeCell ref="W153:W154"/>
    <mergeCell ref="Q144:R144"/>
    <mergeCell ref="Q153:R153"/>
    <mergeCell ref="A144:B145"/>
    <mergeCell ref="D144:F144"/>
    <mergeCell ref="G144:I144"/>
    <mergeCell ref="K144:M144"/>
    <mergeCell ref="N144:O144"/>
    <mergeCell ref="V144:V145"/>
    <mergeCell ref="V212:V213"/>
    <mergeCell ref="W212:W213"/>
    <mergeCell ref="V162:V163"/>
    <mergeCell ref="W162:W163"/>
    <mergeCell ref="B168:D168"/>
    <mergeCell ref="A174:B175"/>
    <mergeCell ref="D174:F174"/>
    <mergeCell ref="G174:I174"/>
    <mergeCell ref="K174:M174"/>
    <mergeCell ref="N174:O174"/>
    <mergeCell ref="B205:D205"/>
    <mergeCell ref="A212:B213"/>
    <mergeCell ref="D212:F212"/>
    <mergeCell ref="G212:I212"/>
    <mergeCell ref="K212:M212"/>
    <mergeCell ref="N212:O212"/>
    <mergeCell ref="W174:W175"/>
    <mergeCell ref="B185:D185"/>
    <mergeCell ref="A192:B193"/>
    <mergeCell ref="D192:F192"/>
    <mergeCell ref="G192:I192"/>
    <mergeCell ref="K192:M192"/>
    <mergeCell ref="N192:O192"/>
    <mergeCell ref="V192:V193"/>
    <mergeCell ref="B237:D237"/>
    <mergeCell ref="A244:B245"/>
    <mergeCell ref="D244:F244"/>
    <mergeCell ref="G244:I244"/>
    <mergeCell ref="K244:M244"/>
    <mergeCell ref="N244:O244"/>
    <mergeCell ref="A162:B163"/>
    <mergeCell ref="D162:F162"/>
    <mergeCell ref="G162:I162"/>
    <mergeCell ref="K162:M162"/>
    <mergeCell ref="N162:O162"/>
    <mergeCell ref="W221:W222"/>
    <mergeCell ref="A233:B234"/>
    <mergeCell ref="D233:F233"/>
    <mergeCell ref="G233:I233"/>
    <mergeCell ref="K233:M233"/>
    <mergeCell ref="N233:O233"/>
    <mergeCell ref="V233:V234"/>
    <mergeCell ref="W233:W234"/>
    <mergeCell ref="A221:B222"/>
    <mergeCell ref="D221:F221"/>
    <mergeCell ref="G221:I221"/>
    <mergeCell ref="K221:M221"/>
    <mergeCell ref="N221:O221"/>
    <mergeCell ref="V221:V222"/>
    <mergeCell ref="Q233:R233"/>
    <mergeCell ref="B306:D306"/>
    <mergeCell ref="Q284:R284"/>
    <mergeCell ref="Q296:R296"/>
    <mergeCell ref="S284:T284"/>
    <mergeCell ref="S296:T296"/>
    <mergeCell ref="W244:W245"/>
    <mergeCell ref="B252:D252"/>
    <mergeCell ref="A262:B263"/>
    <mergeCell ref="D262:F262"/>
    <mergeCell ref="G262:I262"/>
    <mergeCell ref="K262:M262"/>
    <mergeCell ref="N262:O262"/>
    <mergeCell ref="V262:V263"/>
    <mergeCell ref="W262:W263"/>
    <mergeCell ref="Q244:R244"/>
    <mergeCell ref="Q262:R262"/>
    <mergeCell ref="S244:T244"/>
    <mergeCell ref="S262:T262"/>
    <mergeCell ref="V244:V245"/>
    <mergeCell ref="B275:D275"/>
    <mergeCell ref="A284:B285"/>
    <mergeCell ref="D284:F284"/>
    <mergeCell ref="G284:I284"/>
    <mergeCell ref="K284:M284"/>
    <mergeCell ref="N284:O284"/>
    <mergeCell ref="W284:W285"/>
    <mergeCell ref="A296:B297"/>
    <mergeCell ref="D296:F296"/>
    <mergeCell ref="G296:I296"/>
    <mergeCell ref="K296:M296"/>
    <mergeCell ref="N296:O296"/>
    <mergeCell ref="V296:V297"/>
    <mergeCell ref="W296:W297"/>
    <mergeCell ref="V284:V285"/>
    <mergeCell ref="A314:B315"/>
    <mergeCell ref="D314:F314"/>
    <mergeCell ref="G314:I314"/>
    <mergeCell ref="K314:M314"/>
    <mergeCell ref="N314:O314"/>
    <mergeCell ref="V314:V315"/>
    <mergeCell ref="W314:W315"/>
    <mergeCell ref="Q314:R314"/>
    <mergeCell ref="S314:T314"/>
    <mergeCell ref="B331:D331"/>
    <mergeCell ref="A339:B340"/>
    <mergeCell ref="D339:F339"/>
    <mergeCell ref="G339:I339"/>
    <mergeCell ref="K339:M339"/>
    <mergeCell ref="B356:D356"/>
    <mergeCell ref="N339:O339"/>
    <mergeCell ref="V339:V340"/>
    <mergeCell ref="W339:W340"/>
    <mergeCell ref="Q339:R339"/>
    <mergeCell ref="S339:T339"/>
    <mergeCell ref="V365:V366"/>
    <mergeCell ref="B385:D385"/>
    <mergeCell ref="W365:W366"/>
    <mergeCell ref="A373:B374"/>
    <mergeCell ref="D373:F373"/>
    <mergeCell ref="G373:I373"/>
    <mergeCell ref="K373:M373"/>
    <mergeCell ref="N373:O373"/>
    <mergeCell ref="V373:V374"/>
    <mergeCell ref="W373:W374"/>
    <mergeCell ref="A365:B366"/>
    <mergeCell ref="D365:F365"/>
    <mergeCell ref="G365:I365"/>
    <mergeCell ref="K365:M365"/>
    <mergeCell ref="N365:O365"/>
    <mergeCell ref="Q365:R365"/>
    <mergeCell ref="Q373:R373"/>
    <mergeCell ref="S365:T365"/>
    <mergeCell ref="S373:T373"/>
    <mergeCell ref="S392:T392"/>
    <mergeCell ref="S408:T408"/>
    <mergeCell ref="S424:T424"/>
    <mergeCell ref="S446:T446"/>
    <mergeCell ref="W392:W393"/>
    <mergeCell ref="A392:B393"/>
    <mergeCell ref="D392:F392"/>
    <mergeCell ref="G392:I392"/>
    <mergeCell ref="K392:M392"/>
    <mergeCell ref="N392:O392"/>
    <mergeCell ref="V392:V393"/>
    <mergeCell ref="B440:D440"/>
    <mergeCell ref="A446:B447"/>
    <mergeCell ref="D446:F446"/>
    <mergeCell ref="G446:I446"/>
    <mergeCell ref="K446:M446"/>
    <mergeCell ref="N446:O446"/>
    <mergeCell ref="A408:B409"/>
    <mergeCell ref="D408:F408"/>
    <mergeCell ref="G408:I408"/>
    <mergeCell ref="K408:M408"/>
    <mergeCell ref="N408:O408"/>
    <mergeCell ref="V408:V409"/>
    <mergeCell ref="Q392:R392"/>
    <mergeCell ref="W408:W409"/>
    <mergeCell ref="V424:V425"/>
    <mergeCell ref="W424:W425"/>
    <mergeCell ref="V446:V447"/>
    <mergeCell ref="Q424:R424"/>
    <mergeCell ref="V502:V503"/>
    <mergeCell ref="Q408:R408"/>
    <mergeCell ref="B414:D414"/>
    <mergeCell ref="A424:B425"/>
    <mergeCell ref="D424:F424"/>
    <mergeCell ref="G424:I424"/>
    <mergeCell ref="K424:M424"/>
    <mergeCell ref="N424:O424"/>
    <mergeCell ref="N466:O466"/>
    <mergeCell ref="V466:V467"/>
    <mergeCell ref="Q446:R446"/>
    <mergeCell ref="W446:W447"/>
    <mergeCell ref="B458:D458"/>
    <mergeCell ref="A466:B467"/>
    <mergeCell ref="D466:F466"/>
    <mergeCell ref="G466:I466"/>
    <mergeCell ref="K466:M466"/>
    <mergeCell ref="Q479:R479"/>
    <mergeCell ref="S479:T479"/>
    <mergeCell ref="D502:F502"/>
    <mergeCell ref="G502:I502"/>
    <mergeCell ref="K502:M502"/>
    <mergeCell ref="N502:O502"/>
    <mergeCell ref="W502:W503"/>
    <mergeCell ref="Q502:R502"/>
    <mergeCell ref="B475:D475"/>
    <mergeCell ref="A479:B480"/>
    <mergeCell ref="D479:F479"/>
    <mergeCell ref="G479:I479"/>
    <mergeCell ref="K479:M479"/>
    <mergeCell ref="B567:D567"/>
    <mergeCell ref="A575:B576"/>
    <mergeCell ref="W466:W467"/>
    <mergeCell ref="Q466:R466"/>
    <mergeCell ref="S466:T466"/>
    <mergeCell ref="N479:O479"/>
    <mergeCell ref="V479:V480"/>
    <mergeCell ref="W479:W480"/>
    <mergeCell ref="W522:W523"/>
    <mergeCell ref="A512:B513"/>
    <mergeCell ref="D512:F512"/>
    <mergeCell ref="G512:I512"/>
    <mergeCell ref="K512:M512"/>
    <mergeCell ref="N512:O512"/>
    <mergeCell ref="Q512:R512"/>
    <mergeCell ref="Q522:R522"/>
    <mergeCell ref="B496:D496"/>
    <mergeCell ref="V512:V513"/>
    <mergeCell ref="S512:T512"/>
    <mergeCell ref="S522:T522"/>
    <mergeCell ref="W512:W513"/>
    <mergeCell ref="A522:B523"/>
    <mergeCell ref="S502:T502"/>
    <mergeCell ref="A502:B503"/>
    <mergeCell ref="V522:V523"/>
    <mergeCell ref="V549:V550"/>
    <mergeCell ref="A533:B534"/>
    <mergeCell ref="D533:F533"/>
    <mergeCell ref="G533:I533"/>
    <mergeCell ref="K533:M533"/>
    <mergeCell ref="N533:O533"/>
    <mergeCell ref="S533:T533"/>
    <mergeCell ref="S549:T549"/>
    <mergeCell ref="V533:V534"/>
    <mergeCell ref="D522:F522"/>
    <mergeCell ref="G522:I522"/>
    <mergeCell ref="K522:M522"/>
    <mergeCell ref="N522:O522"/>
    <mergeCell ref="W533:W534"/>
    <mergeCell ref="B542:D542"/>
    <mergeCell ref="A549:B550"/>
    <mergeCell ref="D549:F549"/>
    <mergeCell ref="G549:I549"/>
    <mergeCell ref="K549:M549"/>
    <mergeCell ref="N549:O549"/>
    <mergeCell ref="W549:W550"/>
    <mergeCell ref="Q533:R533"/>
    <mergeCell ref="Q549:R549"/>
    <mergeCell ref="D561:F561"/>
    <mergeCell ref="Q618:R618"/>
    <mergeCell ref="Q636:R636"/>
    <mergeCell ref="Q653:R653"/>
    <mergeCell ref="N636:O636"/>
    <mergeCell ref="B648:D648"/>
    <mergeCell ref="K653:M653"/>
    <mergeCell ref="N653:O653"/>
    <mergeCell ref="A636:B637"/>
    <mergeCell ref="D636:F636"/>
    <mergeCell ref="G636:I636"/>
    <mergeCell ref="A653:B654"/>
    <mergeCell ref="D653:F653"/>
    <mergeCell ref="G653:I653"/>
    <mergeCell ref="B596:D596"/>
    <mergeCell ref="A601:B602"/>
    <mergeCell ref="D601:F601"/>
    <mergeCell ref="G601:I601"/>
    <mergeCell ref="G561:I561"/>
    <mergeCell ref="K561:M561"/>
    <mergeCell ref="N561:O561"/>
    <mergeCell ref="K575:M575"/>
    <mergeCell ref="N575:O575"/>
    <mergeCell ref="A561:B562"/>
    <mergeCell ref="Q561:R561"/>
    <mergeCell ref="S684:T684"/>
    <mergeCell ref="S700:T700"/>
    <mergeCell ref="W700:W701"/>
    <mergeCell ref="A618:B619"/>
    <mergeCell ref="K601:M601"/>
    <mergeCell ref="N601:O601"/>
    <mergeCell ref="V618:V619"/>
    <mergeCell ref="W618:W619"/>
    <mergeCell ref="V601:V602"/>
    <mergeCell ref="Q601:R601"/>
    <mergeCell ref="N668:O668"/>
    <mergeCell ref="D575:F575"/>
    <mergeCell ref="G575:I575"/>
    <mergeCell ref="K636:M636"/>
    <mergeCell ref="D618:F618"/>
    <mergeCell ref="G618:I618"/>
    <mergeCell ref="K618:M618"/>
    <mergeCell ref="N618:O618"/>
    <mergeCell ref="B664:D664"/>
    <mergeCell ref="Q575:R575"/>
    <mergeCell ref="Q668:R668"/>
    <mergeCell ref="A668:B669"/>
    <mergeCell ref="D668:F668"/>
    <mergeCell ref="S561:T561"/>
    <mergeCell ref="S575:T575"/>
    <mergeCell ref="S636:T636"/>
    <mergeCell ref="S653:T653"/>
    <mergeCell ref="S668:T668"/>
    <mergeCell ref="V561:V562"/>
    <mergeCell ref="W668:W669"/>
    <mergeCell ref="W561:W562"/>
    <mergeCell ref="W601:W602"/>
    <mergeCell ref="V575:V576"/>
    <mergeCell ref="W575:W576"/>
    <mergeCell ref="S601:T601"/>
    <mergeCell ref="S618:T618"/>
    <mergeCell ref="V636:V637"/>
    <mergeCell ref="W636:W637"/>
    <mergeCell ref="V668:V669"/>
    <mergeCell ref="V653:V654"/>
    <mergeCell ref="W653:W654"/>
    <mergeCell ref="W684:W685"/>
    <mergeCell ref="B694:D694"/>
    <mergeCell ref="A700:B701"/>
    <mergeCell ref="D700:F700"/>
    <mergeCell ref="G700:I700"/>
    <mergeCell ref="K700:M700"/>
    <mergeCell ref="N700:O700"/>
    <mergeCell ref="N684:O684"/>
    <mergeCell ref="Q684:R684"/>
    <mergeCell ref="Q700:R700"/>
    <mergeCell ref="B678:D678"/>
    <mergeCell ref="A684:B685"/>
    <mergeCell ref="D684:F684"/>
    <mergeCell ref="G684:I684"/>
    <mergeCell ref="K684:M684"/>
    <mergeCell ref="K668:M668"/>
    <mergeCell ref="V700:V701"/>
    <mergeCell ref="B714:D714"/>
    <mergeCell ref="V684:V685"/>
    <mergeCell ref="G668:I668"/>
  </mergeCells>
  <pageMargins left="0.59" right="0.2" top="0.4" bottom="0.17" header="0.2" footer="0.2"/>
  <pageSetup paperSize="9" scale="90" fitToWidth="0" fitToHeight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selection activeCell="AB9" sqref="AB9"/>
    </sheetView>
  </sheetViews>
  <sheetFormatPr defaultColWidth="9.140625" defaultRowHeight="15"/>
  <cols>
    <col min="1" max="1" width="9.140625" style="77"/>
    <col min="2" max="2" width="24.85546875" style="77" customWidth="1"/>
    <col min="3" max="15" width="0" style="77" hidden="1" customWidth="1"/>
    <col min="16" max="16" width="15.140625" style="77" hidden="1" customWidth="1"/>
    <col min="17" max="17" width="13.5703125" style="77" customWidth="1"/>
    <col min="18" max="18" width="15.42578125" style="77" customWidth="1"/>
    <col min="19" max="19" width="13.7109375" style="77" customWidth="1"/>
    <col min="20" max="21" width="13.85546875" style="77" customWidth="1"/>
    <col min="22" max="22" width="13.42578125" style="77" hidden="1" customWidth="1"/>
    <col min="23" max="25" width="13.5703125" style="77" customWidth="1"/>
    <col min="26" max="16384" width="9.140625" style="77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110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109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V5" s="70"/>
      <c r="W5" s="430">
        <v>2022</v>
      </c>
      <c r="X5" s="431"/>
      <c r="Y5" s="441" t="s">
        <v>199</v>
      </c>
    </row>
    <row r="6" spans="1:25" ht="50.2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3" t="s">
        <v>9</v>
      </c>
      <c r="V6" s="66" t="s">
        <v>6</v>
      </c>
      <c r="W6" s="67" t="s">
        <v>8</v>
      </c>
      <c r="X6" s="393" t="s">
        <v>198</v>
      </c>
      <c r="Y6" s="442"/>
    </row>
    <row r="7" spans="1:25">
      <c r="A7" s="204">
        <v>2001</v>
      </c>
      <c r="B7" s="17" t="s">
        <v>5</v>
      </c>
      <c r="C7" s="69"/>
      <c r="D7" s="68"/>
      <c r="E7" s="68"/>
      <c r="F7" s="66"/>
      <c r="G7" s="66"/>
      <c r="H7" s="68"/>
      <c r="I7" s="66"/>
      <c r="J7" s="68"/>
      <c r="K7" s="68"/>
      <c r="L7" s="66"/>
      <c r="M7" s="66"/>
      <c r="N7" s="66"/>
      <c r="O7" s="68"/>
      <c r="P7" s="67"/>
      <c r="Q7" s="67">
        <v>314674</v>
      </c>
      <c r="R7" s="67">
        <v>0</v>
      </c>
      <c r="S7" s="284"/>
      <c r="T7" s="93">
        <v>2500000</v>
      </c>
      <c r="U7" s="80">
        <v>1884747.81</v>
      </c>
      <c r="V7" s="93">
        <v>500000</v>
      </c>
      <c r="W7" s="93">
        <v>500000</v>
      </c>
      <c r="X7" s="93"/>
      <c r="Y7" s="93"/>
    </row>
    <row r="8" spans="1:25">
      <c r="A8" s="24">
        <v>2102</v>
      </c>
      <c r="B8" s="21" t="s">
        <v>4</v>
      </c>
      <c r="C8" s="22">
        <v>147360</v>
      </c>
      <c r="D8" s="5">
        <v>500000</v>
      </c>
      <c r="E8" s="5">
        <v>488590</v>
      </c>
      <c r="F8" s="5">
        <f>E8/D8*100</f>
        <v>97.718000000000004</v>
      </c>
      <c r="G8" s="5">
        <v>500000</v>
      </c>
      <c r="H8" s="5">
        <v>500000</v>
      </c>
      <c r="I8" s="5">
        <f>H8/G8*100</f>
        <v>100</v>
      </c>
      <c r="J8" s="5">
        <v>1000000</v>
      </c>
      <c r="K8" s="5">
        <v>998186</v>
      </c>
      <c r="L8" s="5">
        <f>K8/M8*100</f>
        <v>99.818600000000004</v>
      </c>
      <c r="M8" s="5">
        <v>1000000</v>
      </c>
      <c r="N8" s="5">
        <v>2000000</v>
      </c>
      <c r="O8" s="5">
        <v>1824784.5</v>
      </c>
      <c r="P8" s="80">
        <v>500000</v>
      </c>
      <c r="Q8" s="80">
        <v>406746</v>
      </c>
      <c r="R8" s="80">
        <v>2000000</v>
      </c>
      <c r="S8" s="80">
        <v>1997755.72</v>
      </c>
      <c r="T8" s="80">
        <v>2000000</v>
      </c>
      <c r="U8" s="57">
        <v>1961240.04</v>
      </c>
      <c r="V8" s="80">
        <v>2000000</v>
      </c>
      <c r="W8" s="80">
        <v>2000000</v>
      </c>
      <c r="X8" s="80"/>
      <c r="Y8" s="80"/>
    </row>
    <row r="9" spans="1:25">
      <c r="A9" s="24">
        <v>2103</v>
      </c>
      <c r="B9" s="17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/>
      <c r="O9" s="11"/>
      <c r="P9" s="57"/>
      <c r="Q9" s="57"/>
      <c r="R9" s="80">
        <v>2000000</v>
      </c>
      <c r="S9" s="57">
        <v>1999872.07</v>
      </c>
      <c r="T9" s="57">
        <v>2000000</v>
      </c>
      <c r="U9" s="80">
        <v>3732020</v>
      </c>
      <c r="V9" s="57">
        <v>2000000</v>
      </c>
      <c r="W9" s="57">
        <v>2000000</v>
      </c>
      <c r="X9" s="57"/>
      <c r="Y9" s="57"/>
    </row>
    <row r="10" spans="1:25">
      <c r="A10" s="14">
        <v>2106</v>
      </c>
      <c r="B10" s="10" t="s">
        <v>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5">
        <v>500000</v>
      </c>
      <c r="O10" s="5">
        <v>439500</v>
      </c>
      <c r="P10" s="80">
        <v>1000000</v>
      </c>
      <c r="Q10" s="80">
        <v>449700</v>
      </c>
      <c r="R10" s="80">
        <v>97000</v>
      </c>
      <c r="S10" s="80">
        <v>97000</v>
      </c>
      <c r="T10" s="80">
        <v>500000</v>
      </c>
      <c r="U10" s="80">
        <v>35000</v>
      </c>
      <c r="V10" s="80">
        <v>500000</v>
      </c>
      <c r="W10" s="80">
        <v>500000</v>
      </c>
      <c r="X10" s="80"/>
      <c r="Y10" s="80"/>
    </row>
    <row r="11" spans="1:25" ht="16.5" thickBot="1">
      <c r="A11" s="7" t="s">
        <v>0</v>
      </c>
      <c r="B11" s="7"/>
      <c r="C11" s="4">
        <f>SUM(C8:C8)</f>
        <v>147360</v>
      </c>
      <c r="D11" s="4">
        <f>SUM(D8:D8)</f>
        <v>500000</v>
      </c>
      <c r="E11" s="4">
        <f>SUM(E8:E8)</f>
        <v>488590</v>
      </c>
      <c r="F11" s="4">
        <f>E11/D11*100</f>
        <v>97.718000000000004</v>
      </c>
      <c r="G11" s="4">
        <f>SUM(G8:G8)</f>
        <v>500000</v>
      </c>
      <c r="H11" s="4">
        <f>SUM(H8:H8)</f>
        <v>500000</v>
      </c>
      <c r="I11" s="4">
        <f>H11/G11*100</f>
        <v>100</v>
      </c>
      <c r="J11" s="4">
        <f>SUM(J8:J8)</f>
        <v>1000000</v>
      </c>
      <c r="K11" s="4">
        <f>SUM(K8:K8)</f>
        <v>998186</v>
      </c>
      <c r="L11" s="4">
        <f>SUM(L8:L8)</f>
        <v>99.818600000000004</v>
      </c>
      <c r="M11" s="4">
        <f>SUM(M8:M8)</f>
        <v>1000000</v>
      </c>
      <c r="N11" s="4">
        <f>SUM(N8:N10)</f>
        <v>2500000</v>
      </c>
      <c r="O11" s="4">
        <f>SUM(O8:O10)</f>
        <v>2264284.5</v>
      </c>
      <c r="P11" s="4">
        <f>SUM(P7:P10)</f>
        <v>1500000</v>
      </c>
      <c r="Q11" s="4">
        <f t="shared" ref="Q11:S11" si="0">SUM(Q7:Q10)</f>
        <v>1171120</v>
      </c>
      <c r="R11" s="4">
        <f t="shared" si="0"/>
        <v>4097000</v>
      </c>
      <c r="S11" s="4">
        <f t="shared" si="0"/>
        <v>4094627.79</v>
      </c>
      <c r="T11" s="4">
        <f>SUM(T7:T10)</f>
        <v>7000000</v>
      </c>
      <c r="U11" s="4">
        <f t="shared" ref="U11:Y11" si="1">SUM(U7:U10)</f>
        <v>7613007.8499999996</v>
      </c>
      <c r="V11" s="4">
        <f t="shared" si="1"/>
        <v>5000000</v>
      </c>
      <c r="W11" s="4">
        <f t="shared" si="1"/>
        <v>5000000</v>
      </c>
      <c r="X11" s="4">
        <f t="shared" si="1"/>
        <v>0</v>
      </c>
      <c r="Y11" s="4">
        <f t="shared" si="1"/>
        <v>0</v>
      </c>
    </row>
    <row r="12" spans="1:25" ht="15.75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1"/>
      <c r="T12" s="1"/>
      <c r="U12" s="1"/>
      <c r="V12" s="1"/>
      <c r="W12" s="1"/>
      <c r="X12" s="1"/>
      <c r="Y12" s="1"/>
    </row>
    <row r="13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"/>
      <c r="T13" s="1"/>
      <c r="U13" s="1"/>
      <c r="V13" s="253"/>
      <c r="W13" s="1"/>
      <c r="X13" s="1"/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1"/>
      <c r="T14" s="1"/>
      <c r="U14" s="1"/>
      <c r="V14" s="1"/>
    </row>
    <row r="15" spans="1:25" ht="15.75">
      <c r="A15" s="1"/>
      <c r="B15" s="42" t="s">
        <v>200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1"/>
      <c r="T15" s="1"/>
      <c r="U15" s="1"/>
      <c r="V15" s="380" t="s">
        <v>178</v>
      </c>
    </row>
    <row r="16" spans="1:25" ht="22.5" customHeight="1">
      <c r="A16" s="1"/>
      <c r="B16" s="42" t="s">
        <v>139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1"/>
      <c r="U16" s="1"/>
      <c r="V16" s="380" t="s">
        <v>179</v>
      </c>
    </row>
    <row r="17" spans="1:25">
      <c r="H17" s="39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75"/>
      <c r="T17" s="75"/>
      <c r="U17" s="75"/>
      <c r="V17" s="50" t="s">
        <v>180</v>
      </c>
      <c r="W17" s="75"/>
      <c r="X17" s="75"/>
      <c r="Y17" s="75"/>
    </row>
    <row r="18" spans="1:25" ht="15.75">
      <c r="A18" s="53"/>
      <c r="B18" s="409"/>
      <c r="C18" s="409"/>
      <c r="D18" s="409"/>
      <c r="E18" s="47"/>
      <c r="F18" s="47"/>
      <c r="G18" s="47"/>
      <c r="H18" s="47"/>
      <c r="I18" s="47"/>
      <c r="J18" s="47"/>
      <c r="K18" s="50"/>
      <c r="L18" s="50"/>
      <c r="M18" s="47"/>
      <c r="N18" s="50"/>
      <c r="O18" s="50"/>
      <c r="P18" s="50"/>
      <c r="Q18" s="50"/>
      <c r="R18" s="45"/>
      <c r="S18" s="50"/>
      <c r="T18" s="50"/>
      <c r="U18" s="50"/>
      <c r="V18" s="50"/>
      <c r="W18" s="50"/>
      <c r="X18" s="50"/>
      <c r="Y18" s="50"/>
    </row>
    <row r="19" spans="1:25" ht="15.75">
      <c r="A19" s="39"/>
      <c r="B19" s="38"/>
      <c r="C19" s="49"/>
      <c r="D19" s="52"/>
      <c r="E19" s="47"/>
      <c r="F19" s="47"/>
      <c r="G19" s="47"/>
      <c r="H19" s="47"/>
      <c r="I19" s="51"/>
      <c r="J19" s="51"/>
      <c r="K19" s="50"/>
      <c r="L19" s="50"/>
      <c r="M19" s="51"/>
      <c r="N19" s="50"/>
      <c r="O19" s="50"/>
      <c r="P19" s="50"/>
      <c r="Q19" s="50"/>
      <c r="R19" s="45"/>
      <c r="S19" s="50"/>
      <c r="T19" s="50"/>
      <c r="U19" s="50"/>
      <c r="V19" s="50"/>
      <c r="W19" s="50"/>
      <c r="X19" s="50"/>
      <c r="Y19" s="50"/>
    </row>
    <row r="20" spans="1:25">
      <c r="H20" s="39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75"/>
      <c r="T20" s="75"/>
      <c r="U20" s="75"/>
      <c r="V20" s="75"/>
      <c r="W20" s="75"/>
      <c r="X20" s="75"/>
      <c r="Y20" s="75"/>
    </row>
  </sheetData>
  <mergeCells count="12">
    <mergeCell ref="A1:Y1"/>
    <mergeCell ref="T5:U5"/>
    <mergeCell ref="B18:D18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topLeftCell="A19" workbookViewId="0">
      <selection activeCell="U40" sqref="U40"/>
    </sheetView>
  </sheetViews>
  <sheetFormatPr defaultRowHeight="15"/>
  <cols>
    <col min="2" max="2" width="26.28515625" customWidth="1"/>
    <col min="3" max="15" width="0" hidden="1" customWidth="1"/>
    <col min="16" max="16" width="14.28515625" hidden="1" customWidth="1"/>
    <col min="17" max="17" width="14.28515625" customWidth="1"/>
    <col min="18" max="18" width="14.7109375" customWidth="1"/>
    <col min="19" max="19" width="13.140625" customWidth="1"/>
    <col min="20" max="20" width="14.5703125" customWidth="1"/>
    <col min="21" max="21" width="14.140625" customWidth="1"/>
    <col min="22" max="22" width="13.42578125" hidden="1" customWidth="1"/>
    <col min="23" max="25" width="14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108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106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121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7">
        <v>2019</v>
      </c>
      <c r="Q5" s="429"/>
      <c r="R5" s="446">
        <v>2020</v>
      </c>
      <c r="S5" s="446"/>
      <c r="T5" s="446">
        <v>2021</v>
      </c>
      <c r="U5" s="446"/>
      <c r="W5" s="444">
        <v>2022</v>
      </c>
      <c r="X5" s="445"/>
      <c r="Y5" s="441" t="s">
        <v>199</v>
      </c>
    </row>
    <row r="6" spans="1:25" ht="4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5" t="s">
        <v>9</v>
      </c>
      <c r="V6" s="66" t="s">
        <v>6</v>
      </c>
      <c r="W6" s="67" t="s">
        <v>8</v>
      </c>
      <c r="X6" s="395" t="s">
        <v>198</v>
      </c>
      <c r="Y6" s="442"/>
    </row>
    <row r="7" spans="1:25">
      <c r="A7" s="302">
        <v>2001</v>
      </c>
      <c r="B7" s="17" t="s">
        <v>5</v>
      </c>
      <c r="C7" s="69"/>
      <c r="D7" s="68"/>
      <c r="E7" s="68"/>
      <c r="F7" s="66"/>
      <c r="G7" s="66"/>
      <c r="H7" s="68"/>
      <c r="I7" s="66"/>
      <c r="J7" s="68"/>
      <c r="K7" s="68"/>
      <c r="L7" s="66"/>
      <c r="M7" s="66"/>
      <c r="N7" s="66"/>
      <c r="O7" s="68"/>
      <c r="P7" s="57">
        <v>500000</v>
      </c>
      <c r="Q7" s="57">
        <v>0</v>
      </c>
      <c r="R7" s="67">
        <v>9000</v>
      </c>
      <c r="S7" s="67">
        <v>0</v>
      </c>
      <c r="T7" s="93">
        <v>1000000</v>
      </c>
      <c r="U7" s="80">
        <v>0</v>
      </c>
      <c r="V7" s="93">
        <v>500000</v>
      </c>
      <c r="W7" s="93">
        <v>0</v>
      </c>
      <c r="X7" s="93"/>
      <c r="Y7" s="93"/>
    </row>
    <row r="8" spans="1:25">
      <c r="A8" s="309">
        <v>2003</v>
      </c>
      <c r="B8" s="21" t="s">
        <v>25</v>
      </c>
      <c r="C8" s="98">
        <v>0</v>
      </c>
      <c r="D8" s="80">
        <v>500000</v>
      </c>
      <c r="E8" s="80">
        <v>194247</v>
      </c>
      <c r="F8" s="80">
        <f>E8/D8*100</f>
        <v>38.849400000000003</v>
      </c>
      <c r="G8" s="80">
        <v>500000</v>
      </c>
      <c r="H8" s="80">
        <v>299500</v>
      </c>
      <c r="I8" s="80">
        <f>H8/G8*100</f>
        <v>59.9</v>
      </c>
      <c r="J8" s="80">
        <v>1000000</v>
      </c>
      <c r="K8" s="80">
        <v>131300</v>
      </c>
      <c r="L8" s="80">
        <f>K8/M8*100</f>
        <v>13.13</v>
      </c>
      <c r="M8" s="80">
        <v>1000000</v>
      </c>
      <c r="N8" s="80">
        <v>1000000</v>
      </c>
      <c r="O8" s="80">
        <v>87250</v>
      </c>
      <c r="P8" s="80">
        <v>500000</v>
      </c>
      <c r="Q8" s="80">
        <v>0</v>
      </c>
      <c r="R8" s="80">
        <v>95000</v>
      </c>
      <c r="S8" s="80">
        <v>0</v>
      </c>
      <c r="T8" s="80">
        <v>500000</v>
      </c>
      <c r="U8" s="80">
        <v>0</v>
      </c>
      <c r="V8" s="80">
        <v>500000</v>
      </c>
      <c r="W8" s="93">
        <v>1000000</v>
      </c>
      <c r="X8" s="93"/>
      <c r="Y8" s="93"/>
    </row>
    <row r="9" spans="1:25">
      <c r="A9" s="314">
        <v>2102</v>
      </c>
      <c r="B9" s="21" t="s">
        <v>4</v>
      </c>
      <c r="C9" s="98"/>
      <c r="D9" s="80"/>
      <c r="E9" s="80"/>
      <c r="F9" s="80"/>
      <c r="G9" s="80"/>
      <c r="H9" s="80"/>
      <c r="I9" s="80"/>
      <c r="J9" s="80"/>
      <c r="K9" s="80">
        <v>287360.56</v>
      </c>
      <c r="L9" s="80">
        <f>K9/M9*100</f>
        <v>99.951499130434783</v>
      </c>
      <c r="M9" s="80">
        <v>287500</v>
      </c>
      <c r="N9" s="80">
        <v>1000000</v>
      </c>
      <c r="O9" s="80">
        <v>959159</v>
      </c>
      <c r="P9" s="80">
        <v>500000</v>
      </c>
      <c r="Q9" s="80">
        <v>3199</v>
      </c>
      <c r="R9" s="80">
        <v>0</v>
      </c>
      <c r="S9" s="80"/>
      <c r="T9" s="80">
        <v>1000000</v>
      </c>
      <c r="U9" s="80">
        <v>408000</v>
      </c>
      <c r="V9" s="80">
        <v>1500000</v>
      </c>
      <c r="W9" s="80">
        <v>500000</v>
      </c>
      <c r="X9" s="80"/>
      <c r="Y9" s="80"/>
    </row>
    <row r="10" spans="1:25" ht="16.5" thickBot="1">
      <c r="A10" s="7" t="s">
        <v>0</v>
      </c>
      <c r="B10" s="7"/>
      <c r="C10" s="4">
        <f t="shared" ref="C10:K10" si="0">SUM(C8:C9)</f>
        <v>0</v>
      </c>
      <c r="D10" s="4">
        <f t="shared" si="0"/>
        <v>500000</v>
      </c>
      <c r="E10" s="4">
        <f t="shared" si="0"/>
        <v>194247</v>
      </c>
      <c r="F10" s="4">
        <f t="shared" si="0"/>
        <v>38.849400000000003</v>
      </c>
      <c r="G10" s="4">
        <f t="shared" si="0"/>
        <v>500000</v>
      </c>
      <c r="H10" s="4">
        <f t="shared" si="0"/>
        <v>299500</v>
      </c>
      <c r="I10" s="4">
        <f t="shared" si="0"/>
        <v>59.9</v>
      </c>
      <c r="J10" s="4">
        <f t="shared" si="0"/>
        <v>1000000</v>
      </c>
      <c r="K10" s="4">
        <f t="shared" si="0"/>
        <v>418660.56</v>
      </c>
      <c r="L10" s="80">
        <f>K10/M10*100</f>
        <v>32.51732504854369</v>
      </c>
      <c r="M10" s="4">
        <f>SUM(M8:M9)</f>
        <v>1287500</v>
      </c>
      <c r="N10" s="4">
        <f>SUM(N8:N9)</f>
        <v>2000000</v>
      </c>
      <c r="O10" s="4">
        <f>SUM(O8:O9)</f>
        <v>1046409</v>
      </c>
      <c r="P10" s="4">
        <f>SUM(P7:P9)</f>
        <v>1500000</v>
      </c>
      <c r="Q10" s="4">
        <f t="shared" ref="Q10:S10" si="1">SUM(Q7:Q9)</f>
        <v>3199</v>
      </c>
      <c r="R10" s="4">
        <f>SUM(R7:R9)</f>
        <v>104000</v>
      </c>
      <c r="S10" s="4">
        <f t="shared" si="1"/>
        <v>0</v>
      </c>
      <c r="T10" s="4">
        <f>SUM(T7:T9)</f>
        <v>2500000</v>
      </c>
      <c r="U10" s="4">
        <f>SUM(U7:U9)</f>
        <v>408000</v>
      </c>
      <c r="V10" s="4">
        <f t="shared" ref="V10:X10" si="2">SUM(V7:V9)</f>
        <v>2500000</v>
      </c>
      <c r="W10" s="4">
        <f t="shared" si="2"/>
        <v>1500000</v>
      </c>
      <c r="X10" s="4">
        <f t="shared" si="2"/>
        <v>0</v>
      </c>
      <c r="Y10" s="4"/>
    </row>
    <row r="11" spans="1:25" ht="16.5" thickTop="1">
      <c r="A11" s="56"/>
      <c r="B11" s="56"/>
      <c r="C11" s="54"/>
      <c r="D11" s="54"/>
      <c r="E11" s="54"/>
      <c r="F11" s="223"/>
      <c r="G11" s="54"/>
      <c r="H11" s="54"/>
      <c r="I11" s="22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>
      <c r="A12" s="38" t="s">
        <v>106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39"/>
      <c r="T12" s="39"/>
      <c r="U12" s="39"/>
      <c r="V12" s="39"/>
      <c r="W12" s="39"/>
      <c r="X12" s="39"/>
      <c r="Y12" s="39"/>
    </row>
    <row r="13" spans="1:25" ht="15.75">
      <c r="A13" s="38" t="s">
        <v>74</v>
      </c>
      <c r="B13" s="37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"/>
      <c r="T13" s="1"/>
      <c r="U13" s="1"/>
      <c r="V13" s="1"/>
      <c r="W13" s="1"/>
      <c r="X13" s="1"/>
      <c r="Y13" s="1"/>
    </row>
    <row r="14" spans="1:25" ht="15" customHeight="1">
      <c r="A14" s="430" t="s">
        <v>15</v>
      </c>
      <c r="B14" s="431"/>
      <c r="C14" s="72">
        <v>2014</v>
      </c>
      <c r="D14" s="427">
        <v>2015</v>
      </c>
      <c r="E14" s="428"/>
      <c r="F14" s="429"/>
      <c r="G14" s="427">
        <v>2016</v>
      </c>
      <c r="H14" s="428"/>
      <c r="I14" s="429"/>
      <c r="J14" s="68">
        <v>2017</v>
      </c>
      <c r="K14" s="420">
        <v>2017</v>
      </c>
      <c r="L14" s="421"/>
      <c r="M14" s="422"/>
      <c r="N14" s="420">
        <v>2018</v>
      </c>
      <c r="O14" s="422"/>
      <c r="P14" s="427">
        <v>2019</v>
      </c>
      <c r="Q14" s="429"/>
      <c r="R14" s="446">
        <v>2020</v>
      </c>
      <c r="S14" s="446"/>
      <c r="T14" s="446">
        <v>2021</v>
      </c>
      <c r="U14" s="446"/>
      <c r="V14" s="303">
        <v>2022</v>
      </c>
      <c r="W14" s="444">
        <v>2022</v>
      </c>
      <c r="X14" s="445"/>
      <c r="Y14" s="441" t="s">
        <v>199</v>
      </c>
    </row>
    <row r="15" spans="1:25" ht="45" customHeight="1">
      <c r="A15" s="432"/>
      <c r="B15" s="433"/>
      <c r="C15" s="69" t="s">
        <v>9</v>
      </c>
      <c r="D15" s="68" t="s">
        <v>8</v>
      </c>
      <c r="E15" s="68" t="s">
        <v>9</v>
      </c>
      <c r="F15" s="66" t="s">
        <v>12</v>
      </c>
      <c r="G15" s="66" t="s">
        <v>11</v>
      </c>
      <c r="H15" s="68" t="s">
        <v>9</v>
      </c>
      <c r="I15" s="66" t="s">
        <v>12</v>
      </c>
      <c r="J15" s="68" t="s">
        <v>8</v>
      </c>
      <c r="K15" s="68" t="s">
        <v>10</v>
      </c>
      <c r="L15" s="66" t="s">
        <v>12</v>
      </c>
      <c r="M15" s="66" t="s">
        <v>11</v>
      </c>
      <c r="N15" s="66" t="s">
        <v>11</v>
      </c>
      <c r="O15" s="68" t="s">
        <v>10</v>
      </c>
      <c r="P15" s="68" t="s">
        <v>8</v>
      </c>
      <c r="Q15" s="66" t="s">
        <v>9</v>
      </c>
      <c r="R15" s="67" t="s">
        <v>8</v>
      </c>
      <c r="S15" s="66" t="s">
        <v>9</v>
      </c>
      <c r="T15" s="67" t="s">
        <v>8</v>
      </c>
      <c r="U15" s="395" t="s">
        <v>9</v>
      </c>
      <c r="V15" s="66" t="s">
        <v>6</v>
      </c>
      <c r="W15" s="67" t="s">
        <v>8</v>
      </c>
      <c r="X15" s="395" t="s">
        <v>198</v>
      </c>
      <c r="Y15" s="442"/>
    </row>
    <row r="16" spans="1:25">
      <c r="A16" s="315" t="s">
        <v>145</v>
      </c>
      <c r="B16" s="17" t="s">
        <v>5</v>
      </c>
      <c r="C16" s="98">
        <v>551785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>
        <v>0</v>
      </c>
      <c r="Q16" s="80"/>
      <c r="R16" s="80">
        <v>45000</v>
      </c>
      <c r="S16" s="80"/>
      <c r="T16" s="80"/>
      <c r="U16" s="80"/>
      <c r="V16" s="80"/>
      <c r="W16" s="80"/>
      <c r="X16" s="80"/>
      <c r="Y16" s="80"/>
    </row>
    <row r="17" spans="1:25">
      <c r="A17" s="315">
        <v>2003</v>
      </c>
      <c r="B17" s="21" t="s">
        <v>25</v>
      </c>
      <c r="C17" s="98">
        <v>93899</v>
      </c>
      <c r="D17" s="80">
        <v>500000</v>
      </c>
      <c r="E17" s="80">
        <v>497500</v>
      </c>
      <c r="F17" s="80">
        <f>E17/D17*100</f>
        <v>99.5</v>
      </c>
      <c r="G17" s="80">
        <v>1000000</v>
      </c>
      <c r="H17" s="80">
        <v>848600</v>
      </c>
      <c r="I17" s="80">
        <f>H17/G17*100</f>
        <v>84.86</v>
      </c>
      <c r="J17" s="80">
        <v>1000000</v>
      </c>
      <c r="K17" s="80">
        <v>982150</v>
      </c>
      <c r="L17" s="80">
        <f>K17/M17*100</f>
        <v>98.215000000000003</v>
      </c>
      <c r="M17" s="80">
        <v>1000000</v>
      </c>
      <c r="N17" s="80">
        <v>130000</v>
      </c>
      <c r="O17" s="80">
        <v>0</v>
      </c>
      <c r="P17" s="80">
        <v>200000</v>
      </c>
      <c r="Q17" s="80"/>
      <c r="R17" s="80">
        <v>95000</v>
      </c>
      <c r="S17" s="80"/>
      <c r="T17" s="80"/>
      <c r="U17" s="80"/>
      <c r="V17" s="80"/>
      <c r="W17" s="80"/>
      <c r="X17" s="80"/>
      <c r="Y17" s="80"/>
    </row>
    <row r="18" spans="1:25">
      <c r="A18" s="315">
        <v>2102</v>
      </c>
      <c r="B18" s="21" t="s">
        <v>4</v>
      </c>
      <c r="C18" s="98">
        <v>2496368</v>
      </c>
      <c r="D18" s="80">
        <v>1500000</v>
      </c>
      <c r="E18" s="80">
        <v>1499987</v>
      </c>
      <c r="F18" s="80">
        <f>E18/D18*100</f>
        <v>99.999133333333333</v>
      </c>
      <c r="G18" s="80">
        <v>1000000</v>
      </c>
      <c r="H18" s="80">
        <v>948924.05</v>
      </c>
      <c r="I18" s="80">
        <f>H18/G18*100</f>
        <v>94.892404999999997</v>
      </c>
      <c r="J18" s="80">
        <v>750000</v>
      </c>
      <c r="K18" s="80">
        <v>748934</v>
      </c>
      <c r="L18" s="80">
        <f>K18/M18*100</f>
        <v>99.857866666666666</v>
      </c>
      <c r="M18" s="80">
        <v>750000</v>
      </c>
      <c r="N18" s="80">
        <v>2000000</v>
      </c>
      <c r="O18" s="80">
        <v>1994128.5</v>
      </c>
      <c r="P18" s="80">
        <v>200000</v>
      </c>
      <c r="Q18" s="80">
        <v>1174738</v>
      </c>
      <c r="R18" s="80">
        <v>2660000</v>
      </c>
      <c r="S18" s="80">
        <v>1375897</v>
      </c>
      <c r="T18" s="80">
        <v>1000000</v>
      </c>
      <c r="U18" s="80">
        <v>876139</v>
      </c>
      <c r="V18" s="80">
        <v>1000000</v>
      </c>
      <c r="W18" s="80">
        <v>1000000</v>
      </c>
      <c r="X18" s="80"/>
      <c r="Y18" s="80"/>
    </row>
    <row r="19" spans="1:25">
      <c r="A19" s="304">
        <v>2505</v>
      </c>
      <c r="B19" s="12" t="s">
        <v>35</v>
      </c>
      <c r="C19" s="87"/>
      <c r="D19" s="85"/>
      <c r="E19" s="86"/>
      <c r="F19" s="86"/>
      <c r="G19" s="84"/>
      <c r="H19" s="85"/>
      <c r="I19" s="84"/>
      <c r="J19" s="83"/>
      <c r="K19" s="142"/>
      <c r="L19" s="80"/>
      <c r="M19" s="83"/>
      <c r="N19" s="143"/>
      <c r="O19" s="143"/>
      <c r="P19" s="80">
        <v>200000</v>
      </c>
      <c r="Q19" s="80">
        <v>0</v>
      </c>
      <c r="R19" s="80">
        <v>0</v>
      </c>
      <c r="S19" s="222"/>
      <c r="T19" s="80">
        <v>100000</v>
      </c>
      <c r="U19" s="80">
        <v>0</v>
      </c>
      <c r="V19" s="80">
        <v>100000</v>
      </c>
      <c r="W19" s="80">
        <v>100000</v>
      </c>
      <c r="X19" s="80"/>
      <c r="Y19" s="80"/>
    </row>
    <row r="20" spans="1:25">
      <c r="A20" s="304">
        <v>2507</v>
      </c>
      <c r="B20" s="12" t="s">
        <v>1</v>
      </c>
      <c r="C20" s="87"/>
      <c r="D20" s="85"/>
      <c r="E20" s="86"/>
      <c r="F20" s="86"/>
      <c r="G20" s="84"/>
      <c r="H20" s="85"/>
      <c r="I20" s="84"/>
      <c r="J20" s="83"/>
      <c r="K20" s="142"/>
      <c r="L20" s="80"/>
      <c r="M20" s="83"/>
      <c r="N20" s="143"/>
      <c r="O20" s="143"/>
      <c r="P20" s="143"/>
      <c r="Q20" s="323">
        <v>0</v>
      </c>
      <c r="R20" s="222">
        <v>0</v>
      </c>
      <c r="S20" s="222"/>
      <c r="T20" s="80">
        <v>100000</v>
      </c>
      <c r="U20" s="80">
        <v>0</v>
      </c>
      <c r="V20" s="80">
        <v>100000</v>
      </c>
      <c r="W20" s="80">
        <v>2000000</v>
      </c>
      <c r="X20" s="80"/>
      <c r="Y20" s="80"/>
    </row>
    <row r="21" spans="1:25">
      <c r="A21" s="316">
        <v>2106</v>
      </c>
      <c r="B21" s="10" t="s">
        <v>2</v>
      </c>
      <c r="C21" s="10"/>
      <c r="D21" s="10"/>
      <c r="E21" s="10"/>
      <c r="F21" s="10"/>
      <c r="G21" s="10"/>
      <c r="H21" s="10"/>
      <c r="I21" s="10"/>
      <c r="J21" s="10"/>
      <c r="K21" s="10"/>
      <c r="L21" s="80"/>
      <c r="M21" s="10"/>
      <c r="N21" s="10"/>
      <c r="O21" s="10"/>
      <c r="P21" s="10"/>
      <c r="Q21" s="101">
        <v>0</v>
      </c>
      <c r="R21" s="80">
        <v>45000</v>
      </c>
      <c r="S21" s="80">
        <v>0</v>
      </c>
      <c r="T21" s="80">
        <v>500000</v>
      </c>
      <c r="U21" s="80">
        <v>0</v>
      </c>
      <c r="V21" s="80">
        <v>1000000</v>
      </c>
      <c r="W21" s="80">
        <v>1000000</v>
      </c>
      <c r="X21" s="80"/>
      <c r="Y21" s="80"/>
    </row>
    <row r="22" spans="1:25" ht="16.5" thickBot="1">
      <c r="A22" s="7" t="s">
        <v>0</v>
      </c>
      <c r="B22" s="7"/>
      <c r="C22" s="4">
        <f>SUM(C16:C18)</f>
        <v>3142052</v>
      </c>
      <c r="D22" s="4">
        <f>SUM(D16:D18)</f>
        <v>2000000</v>
      </c>
      <c r="E22" s="4">
        <f>SUM(E16:E18)</f>
        <v>1997487</v>
      </c>
      <c r="F22" s="97">
        <f>E22/D22*100</f>
        <v>99.874350000000007</v>
      </c>
      <c r="G22" s="4">
        <f>SUM(G16:G18)</f>
        <v>2000000</v>
      </c>
      <c r="H22" s="4">
        <f>SUM(H16:H18)</f>
        <v>1797524.05</v>
      </c>
      <c r="I22" s="97">
        <f>H22/G22*100</f>
        <v>89.876202500000005</v>
      </c>
      <c r="J22" s="4">
        <f>SUM(J16:J18)</f>
        <v>1750000</v>
      </c>
      <c r="K22" s="4">
        <f>SUM(K16:K18)</f>
        <v>1731084</v>
      </c>
      <c r="L22" s="80">
        <f>K22/M22*100</f>
        <v>98.919085714285714</v>
      </c>
      <c r="M22" s="4">
        <f>SUM(M16:M18)</f>
        <v>1750000</v>
      </c>
      <c r="N22" s="4">
        <f>SUM(N16:N18)</f>
        <v>2130000</v>
      </c>
      <c r="O22" s="4">
        <f>SUM(O16:O18)</f>
        <v>1994128.5</v>
      </c>
      <c r="P22" s="4">
        <f>SUM(P16:P21)</f>
        <v>600000</v>
      </c>
      <c r="Q22" s="4">
        <f t="shared" ref="Q22:V22" si="3">SUM(Q16:Q21)</f>
        <v>1174738</v>
      </c>
      <c r="R22" s="4">
        <f>SUM(R16:R21)</f>
        <v>2845000</v>
      </c>
      <c r="S22" s="4">
        <f t="shared" si="3"/>
        <v>1375897</v>
      </c>
      <c r="T22" s="4">
        <f t="shared" si="3"/>
        <v>1700000</v>
      </c>
      <c r="U22" s="4">
        <f t="shared" si="3"/>
        <v>876139</v>
      </c>
      <c r="V22" s="4">
        <f t="shared" si="3"/>
        <v>2200000</v>
      </c>
      <c r="W22" s="4">
        <f>SUM(W16:W21)</f>
        <v>4100000</v>
      </c>
      <c r="X22" s="4">
        <f t="shared" ref="X22:Y22" si="4">SUM(X16:X21)</f>
        <v>0</v>
      </c>
      <c r="Y22" s="4">
        <f t="shared" si="4"/>
        <v>0</v>
      </c>
    </row>
    <row r="23" spans="1:25" ht="15.7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</row>
    <row r="24" spans="1:25">
      <c r="A24" s="38" t="s">
        <v>106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1"/>
      <c r="S24" s="39"/>
      <c r="T24" s="39"/>
      <c r="U24" s="39"/>
      <c r="V24" s="39"/>
      <c r="W24" s="39"/>
      <c r="X24" s="39"/>
      <c r="Y24" s="39"/>
    </row>
    <row r="25" spans="1:25" ht="15.75">
      <c r="A25" s="38" t="s">
        <v>105</v>
      </c>
      <c r="B25" s="37"/>
      <c r="C25" s="3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1"/>
      <c r="T25" s="1"/>
      <c r="U25" s="1"/>
      <c r="V25" s="1"/>
      <c r="W25" s="1"/>
      <c r="X25" s="1"/>
      <c r="Y25" s="1"/>
    </row>
    <row r="26" spans="1:25" ht="15" customHeight="1">
      <c r="A26" s="430" t="s">
        <v>15</v>
      </c>
      <c r="B26" s="431"/>
      <c r="C26" s="72">
        <v>2014</v>
      </c>
      <c r="D26" s="427">
        <v>2015</v>
      </c>
      <c r="E26" s="428"/>
      <c r="F26" s="429"/>
      <c r="G26" s="427">
        <v>2016</v>
      </c>
      <c r="H26" s="428"/>
      <c r="I26" s="429"/>
      <c r="J26" s="68">
        <v>2017</v>
      </c>
      <c r="K26" s="420">
        <v>2017</v>
      </c>
      <c r="L26" s="421"/>
      <c r="M26" s="422"/>
      <c r="N26" s="420">
        <v>2018</v>
      </c>
      <c r="O26" s="422"/>
      <c r="P26" s="420">
        <v>2019</v>
      </c>
      <c r="Q26" s="422"/>
      <c r="R26" s="435">
        <v>2020</v>
      </c>
      <c r="S26" s="435"/>
      <c r="T26" s="435">
        <v>2021</v>
      </c>
      <c r="U26" s="435"/>
      <c r="V26" s="70">
        <v>2022</v>
      </c>
      <c r="W26" s="444">
        <v>2022</v>
      </c>
      <c r="X26" s="445"/>
      <c r="Y26" s="441" t="s">
        <v>199</v>
      </c>
    </row>
    <row r="27" spans="1:25" ht="52.5" customHeight="1">
      <c r="A27" s="432"/>
      <c r="B27" s="433"/>
      <c r="C27" s="69" t="s">
        <v>9</v>
      </c>
      <c r="D27" s="68" t="s">
        <v>8</v>
      </c>
      <c r="E27" s="68" t="s">
        <v>9</v>
      </c>
      <c r="F27" s="66" t="s">
        <v>12</v>
      </c>
      <c r="G27" s="66" t="s">
        <v>11</v>
      </c>
      <c r="H27" s="68" t="s">
        <v>9</v>
      </c>
      <c r="I27" s="66" t="s">
        <v>12</v>
      </c>
      <c r="J27" s="68" t="s">
        <v>8</v>
      </c>
      <c r="K27" s="68" t="s">
        <v>10</v>
      </c>
      <c r="L27" s="66" t="s">
        <v>12</v>
      </c>
      <c r="M27" s="66" t="s">
        <v>11</v>
      </c>
      <c r="N27" s="66" t="s">
        <v>11</v>
      </c>
      <c r="O27" s="68" t="s">
        <v>10</v>
      </c>
      <c r="P27" s="68" t="s">
        <v>8</v>
      </c>
      <c r="Q27" s="66" t="s">
        <v>9</v>
      </c>
      <c r="R27" s="67" t="s">
        <v>8</v>
      </c>
      <c r="S27" s="66" t="s">
        <v>9</v>
      </c>
      <c r="T27" s="67" t="s">
        <v>8</v>
      </c>
      <c r="U27" s="395" t="s">
        <v>9</v>
      </c>
      <c r="V27" s="66" t="s">
        <v>6</v>
      </c>
      <c r="W27" s="67" t="s">
        <v>8</v>
      </c>
      <c r="X27" s="395" t="s">
        <v>198</v>
      </c>
      <c r="Y27" s="442"/>
    </row>
    <row r="28" spans="1:25">
      <c r="A28" s="24">
        <v>2201</v>
      </c>
      <c r="B28" s="103" t="s">
        <v>146</v>
      </c>
      <c r="C28" s="221">
        <v>8174824</v>
      </c>
      <c r="D28" s="152">
        <v>30000000</v>
      </c>
      <c r="E28" s="152">
        <v>9403700</v>
      </c>
      <c r="F28" s="220">
        <f>E28/D28*100</f>
        <v>31.345666666666666</v>
      </c>
      <c r="G28" s="152">
        <v>30000000</v>
      </c>
      <c r="H28" s="152">
        <v>5291300</v>
      </c>
      <c r="I28" s="220">
        <f>H28/G28*100</f>
        <v>17.637666666666664</v>
      </c>
      <c r="J28" s="152">
        <v>20000000</v>
      </c>
      <c r="K28" s="217">
        <v>20000000</v>
      </c>
      <c r="L28" s="217">
        <f>K28/M28*100</f>
        <v>100</v>
      </c>
      <c r="M28" s="152">
        <v>20000000</v>
      </c>
      <c r="N28" s="93"/>
      <c r="O28" s="93"/>
      <c r="P28" s="93">
        <v>30000000</v>
      </c>
      <c r="Q28" s="93">
        <v>28370287</v>
      </c>
      <c r="R28" s="93">
        <v>0</v>
      </c>
      <c r="S28" s="93">
        <v>0</v>
      </c>
      <c r="T28" s="93">
        <v>10000000</v>
      </c>
      <c r="U28" s="93">
        <v>7325058.0499999998</v>
      </c>
      <c r="V28" s="93">
        <v>50000000</v>
      </c>
      <c r="W28" s="93">
        <v>10000000</v>
      </c>
      <c r="X28" s="93"/>
      <c r="Y28" s="93"/>
    </row>
    <row r="29" spans="1:25">
      <c r="A29" s="16">
        <v>2502</v>
      </c>
      <c r="B29" s="317" t="s">
        <v>147</v>
      </c>
      <c r="C29" s="318"/>
      <c r="D29" s="319"/>
      <c r="E29" s="319"/>
      <c r="F29" s="320"/>
      <c r="G29" s="319"/>
      <c r="H29" s="319"/>
      <c r="I29" s="320"/>
      <c r="J29" s="319"/>
      <c r="K29" s="321"/>
      <c r="L29" s="217"/>
      <c r="M29" s="319"/>
      <c r="N29" s="322"/>
      <c r="O29" s="322"/>
      <c r="P29" s="322">
        <v>432000000</v>
      </c>
      <c r="Q29" s="322">
        <v>241930000</v>
      </c>
      <c r="R29" s="322">
        <v>95780000</v>
      </c>
      <c r="S29" s="322">
        <v>95290000</v>
      </c>
      <c r="T29" s="322">
        <v>600000000</v>
      </c>
      <c r="U29" s="93">
        <v>267410413.06</v>
      </c>
      <c r="V29" s="322">
        <v>0</v>
      </c>
      <c r="W29" s="322"/>
      <c r="X29" s="322"/>
      <c r="Y29" s="322"/>
    </row>
    <row r="30" spans="1:25" ht="16.5" thickBot="1">
      <c r="A30" s="7" t="s">
        <v>0</v>
      </c>
      <c r="B30" s="7"/>
      <c r="C30" s="4">
        <f>SUM(C28:C28)</f>
        <v>8174824</v>
      </c>
      <c r="D30" s="4">
        <f>SUM(D28:D28)</f>
        <v>30000000</v>
      </c>
      <c r="E30" s="4">
        <f>SUM(E28:E28)</f>
        <v>9403700</v>
      </c>
      <c r="F30" s="219">
        <f>E30/D30*100</f>
        <v>31.345666666666666</v>
      </c>
      <c r="G30" s="4">
        <f>SUM(G28:G28)</f>
        <v>30000000</v>
      </c>
      <c r="H30" s="4">
        <f>SUM(H28:H28)</f>
        <v>5291300</v>
      </c>
      <c r="I30" s="218">
        <f>H30/G30*100</f>
        <v>17.637666666666664</v>
      </c>
      <c r="J30" s="4">
        <f>SUM(J28:J28)</f>
        <v>20000000</v>
      </c>
      <c r="K30" s="4">
        <f>SUM(K28)</f>
        <v>20000000</v>
      </c>
      <c r="L30" s="217">
        <f>K30/M30*100</f>
        <v>100</v>
      </c>
      <c r="M30" s="4">
        <f>SUM(M28:M28)</f>
        <v>20000000</v>
      </c>
      <c r="N30" s="4">
        <f>SUM(N28:N28)</f>
        <v>0</v>
      </c>
      <c r="O30" s="4"/>
      <c r="P30" s="4">
        <f>SUM(P28:P29)</f>
        <v>462000000</v>
      </c>
      <c r="Q30" s="4">
        <f t="shared" ref="Q30:Y30" si="5">SUM(Q28:Q29)</f>
        <v>270300287</v>
      </c>
      <c r="R30" s="4">
        <f t="shared" si="5"/>
        <v>95780000</v>
      </c>
      <c r="S30" s="4">
        <f t="shared" si="5"/>
        <v>95290000</v>
      </c>
      <c r="T30" s="4">
        <f t="shared" si="5"/>
        <v>610000000</v>
      </c>
      <c r="U30" s="4">
        <f t="shared" si="5"/>
        <v>274735471.11000001</v>
      </c>
      <c r="V30" s="4">
        <f t="shared" si="5"/>
        <v>50000000</v>
      </c>
      <c r="W30" s="4">
        <f t="shared" si="5"/>
        <v>10000000</v>
      </c>
      <c r="X30" s="4">
        <f t="shared" si="5"/>
        <v>0</v>
      </c>
      <c r="Y30" s="4">
        <f t="shared" si="5"/>
        <v>0</v>
      </c>
    </row>
    <row r="31" spans="1:25" ht="16.5" thickTop="1">
      <c r="A31" s="53"/>
      <c r="E31" s="47"/>
      <c r="F31" s="47"/>
      <c r="G31" s="47"/>
      <c r="H31" s="47"/>
      <c r="I31" s="47"/>
      <c r="J31" s="47"/>
      <c r="K31" s="50"/>
      <c r="L31" s="50"/>
      <c r="M31" s="47"/>
      <c r="N31" s="50"/>
      <c r="O31" s="50"/>
      <c r="P31" s="50"/>
      <c r="Q31" s="50"/>
      <c r="R31" s="45"/>
      <c r="S31" s="50"/>
      <c r="T31" s="50"/>
      <c r="U31" s="50"/>
      <c r="V31" s="50"/>
      <c r="W31" s="50"/>
      <c r="X31" s="50"/>
      <c r="Y31" s="50"/>
    </row>
    <row r="32" spans="1:25" ht="16.5" hidden="1" thickBot="1">
      <c r="A32" s="39"/>
      <c r="B32" s="56" t="s">
        <v>175</v>
      </c>
      <c r="C32" s="48"/>
      <c r="D32" s="39"/>
      <c r="E32" s="47"/>
      <c r="F32" s="47"/>
      <c r="G32" s="47"/>
      <c r="H32" s="47"/>
      <c r="I32" s="46"/>
      <c r="J32" s="46"/>
      <c r="K32" s="44"/>
      <c r="L32" s="44"/>
      <c r="M32" s="46"/>
      <c r="N32" s="44"/>
      <c r="O32" s="44"/>
      <c r="P32" s="44"/>
      <c r="Q32" s="44"/>
      <c r="R32" s="45"/>
      <c r="S32" s="44"/>
      <c r="T32" s="346">
        <f t="shared" ref="T32" si="6">T10+T22+T30</f>
        <v>614200000</v>
      </c>
      <c r="U32" s="351"/>
      <c r="V32" s="346">
        <f>V10+V22+V30</f>
        <v>54700000</v>
      </c>
      <c r="W32" s="346">
        <f>W10+W22+W30</f>
        <v>15600000</v>
      </c>
      <c r="X32" s="346"/>
      <c r="Y32" s="346"/>
    </row>
    <row r="34" spans="2:22" ht="15.75">
      <c r="C34" s="42" t="s">
        <v>200</v>
      </c>
      <c r="D34" s="42" t="s">
        <v>200</v>
      </c>
      <c r="V34" s="380" t="s">
        <v>178</v>
      </c>
    </row>
    <row r="35" spans="2:22" ht="15.75">
      <c r="C35" s="42" t="s">
        <v>139</v>
      </c>
      <c r="D35" s="42" t="s">
        <v>139</v>
      </c>
      <c r="V35" s="380" t="s">
        <v>179</v>
      </c>
    </row>
    <row r="36" spans="2:22">
      <c r="V36" s="50" t="s">
        <v>180</v>
      </c>
    </row>
    <row r="37" spans="2:22">
      <c r="B37" s="42" t="s">
        <v>200</v>
      </c>
    </row>
    <row r="38" spans="2:22" ht="28.5" customHeight="1">
      <c r="B38" s="42" t="s">
        <v>139</v>
      </c>
    </row>
  </sheetData>
  <mergeCells count="31">
    <mergeCell ref="W26:X26"/>
    <mergeCell ref="Y26:Y27"/>
    <mergeCell ref="R5:S5"/>
    <mergeCell ref="P5:Q5"/>
    <mergeCell ref="W5:X5"/>
    <mergeCell ref="W14:X14"/>
    <mergeCell ref="Y5:Y6"/>
    <mergeCell ref="Y14:Y15"/>
    <mergeCell ref="G14:I14"/>
    <mergeCell ref="K14:M14"/>
    <mergeCell ref="N14:O14"/>
    <mergeCell ref="D5:F5"/>
    <mergeCell ref="G5:I5"/>
    <mergeCell ref="K5:M5"/>
    <mergeCell ref="N5:O5"/>
    <mergeCell ref="A1:Y1"/>
    <mergeCell ref="P14:Q14"/>
    <mergeCell ref="A26:B27"/>
    <mergeCell ref="D26:F26"/>
    <mergeCell ref="G26:I26"/>
    <mergeCell ref="K26:M26"/>
    <mergeCell ref="N26:O26"/>
    <mergeCell ref="R26:S26"/>
    <mergeCell ref="T26:U26"/>
    <mergeCell ref="P26:Q26"/>
    <mergeCell ref="R14:S14"/>
    <mergeCell ref="T14:U14"/>
    <mergeCell ref="A5:B6"/>
    <mergeCell ref="T5:U5"/>
    <mergeCell ref="A14:B15"/>
    <mergeCell ref="D14:F14"/>
  </mergeCells>
  <pageMargins left="0.63" right="0.49" top="0.33" bottom="0.25" header="0.3" footer="0.3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selection activeCell="W16" sqref="W16"/>
    </sheetView>
  </sheetViews>
  <sheetFormatPr defaultColWidth="9.140625" defaultRowHeight="15"/>
  <cols>
    <col min="1" max="1" width="9.140625" style="77"/>
    <col min="2" max="2" width="24.7109375" style="77" customWidth="1"/>
    <col min="3" max="15" width="0" style="77" hidden="1" customWidth="1"/>
    <col min="16" max="16" width="14.140625" style="77" hidden="1" customWidth="1"/>
    <col min="17" max="18" width="14.28515625" style="77" customWidth="1"/>
    <col min="19" max="19" width="14.42578125" style="285" customWidth="1"/>
    <col min="20" max="20" width="13.42578125" style="77" customWidth="1"/>
    <col min="21" max="21" width="12.5703125" style="77" customWidth="1"/>
    <col min="22" max="22" width="14.85546875" style="77" hidden="1" customWidth="1"/>
    <col min="23" max="23" width="16.28515625" style="77" customWidth="1"/>
    <col min="24" max="25" width="13.7109375" style="77" customWidth="1"/>
    <col min="26" max="16384" width="9.140625" style="77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104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1"/>
      <c r="U2" s="1"/>
      <c r="V2" s="1"/>
      <c r="W2" s="1"/>
      <c r="X2" s="1"/>
      <c r="Y2" s="1"/>
    </row>
    <row r="3" spans="1:25">
      <c r="A3" s="38" t="s">
        <v>103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41"/>
      <c r="T3" s="39"/>
      <c r="U3" s="39"/>
      <c r="V3" s="39"/>
      <c r="W3" s="39"/>
      <c r="X3" s="39"/>
      <c r="Y3" s="39"/>
    </row>
    <row r="4" spans="1:25" ht="15.75">
      <c r="A4" s="38" t="s">
        <v>148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W5" s="444">
        <v>2022</v>
      </c>
      <c r="X5" s="445"/>
      <c r="Y5" s="441" t="s">
        <v>199</v>
      </c>
    </row>
    <row r="6" spans="1:25" ht="49.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284" t="s">
        <v>9</v>
      </c>
      <c r="R6" s="67" t="s">
        <v>8</v>
      </c>
      <c r="S6" s="284" t="s">
        <v>9</v>
      </c>
      <c r="T6" s="67" t="s">
        <v>8</v>
      </c>
      <c r="U6" s="396" t="s">
        <v>9</v>
      </c>
      <c r="V6" s="66" t="s">
        <v>6</v>
      </c>
      <c r="W6" s="67" t="s">
        <v>8</v>
      </c>
      <c r="X6" s="395" t="s">
        <v>198</v>
      </c>
      <c r="Y6" s="442"/>
    </row>
    <row r="7" spans="1:25">
      <c r="A7" s="216">
        <v>2001</v>
      </c>
      <c r="B7" s="17" t="s">
        <v>5</v>
      </c>
      <c r="C7" s="98">
        <v>551785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>
        <v>1000000</v>
      </c>
      <c r="Q7" s="80">
        <v>833007</v>
      </c>
      <c r="R7" s="80">
        <v>1360000</v>
      </c>
      <c r="S7" s="80">
        <v>1356678.58</v>
      </c>
      <c r="T7" s="80">
        <v>2000000</v>
      </c>
      <c r="U7" s="80">
        <v>1750827.89</v>
      </c>
      <c r="V7" s="80">
        <v>4000000</v>
      </c>
      <c r="W7" s="80">
        <v>2000000</v>
      </c>
      <c r="X7" s="80"/>
      <c r="Y7" s="80"/>
    </row>
    <row r="8" spans="1:25">
      <c r="A8" s="24">
        <v>2102</v>
      </c>
      <c r="B8" s="21" t="s">
        <v>4</v>
      </c>
      <c r="C8" s="22">
        <v>404065</v>
      </c>
      <c r="D8" s="5">
        <v>1790000</v>
      </c>
      <c r="E8" s="5">
        <v>1782828</v>
      </c>
      <c r="F8" s="5">
        <f>E8/D8*100</f>
        <v>99.599329608938547</v>
      </c>
      <c r="G8" s="5">
        <v>500000</v>
      </c>
      <c r="H8" s="5">
        <v>499800</v>
      </c>
      <c r="I8" s="5">
        <f>H8/G8*100</f>
        <v>99.960000000000008</v>
      </c>
      <c r="J8" s="5">
        <v>1000000</v>
      </c>
      <c r="K8" s="5">
        <v>999497</v>
      </c>
      <c r="L8" s="5">
        <f>K8/M8*100</f>
        <v>99.949699999999993</v>
      </c>
      <c r="M8" s="5">
        <v>1000000</v>
      </c>
      <c r="N8" s="5">
        <v>1000000</v>
      </c>
      <c r="O8" s="5">
        <v>997766</v>
      </c>
      <c r="P8" s="80">
        <v>500000</v>
      </c>
      <c r="Q8" s="80">
        <v>376901</v>
      </c>
      <c r="R8" s="80">
        <v>1180000</v>
      </c>
      <c r="S8" s="80">
        <v>1179740</v>
      </c>
      <c r="T8" s="80">
        <v>2000000</v>
      </c>
      <c r="U8" s="80">
        <v>2097664.2000000002</v>
      </c>
      <c r="V8" s="80">
        <v>4000000</v>
      </c>
      <c r="W8" s="80">
        <v>2000000</v>
      </c>
      <c r="X8" s="80"/>
      <c r="Y8" s="80"/>
    </row>
    <row r="9" spans="1:25">
      <c r="A9" s="24">
        <v>2103</v>
      </c>
      <c r="B9" s="17" t="s">
        <v>3</v>
      </c>
      <c r="C9" s="18"/>
      <c r="D9" s="11"/>
      <c r="E9" s="11"/>
      <c r="F9" s="11"/>
      <c r="G9" s="11"/>
      <c r="H9" s="11"/>
      <c r="I9" s="11"/>
      <c r="J9" s="11"/>
      <c r="K9" s="11"/>
      <c r="L9" s="5"/>
      <c r="M9" s="11"/>
      <c r="N9" s="11"/>
      <c r="O9" s="11"/>
      <c r="P9" s="57"/>
      <c r="Q9" s="57">
        <v>0</v>
      </c>
      <c r="R9" s="57">
        <v>0</v>
      </c>
      <c r="S9" s="57"/>
      <c r="T9" s="57">
        <v>500000</v>
      </c>
      <c r="U9" s="80">
        <v>699200</v>
      </c>
      <c r="V9" s="57">
        <v>1000000</v>
      </c>
      <c r="W9" s="57">
        <v>700000</v>
      </c>
      <c r="X9" s="57"/>
      <c r="Y9" s="57"/>
    </row>
    <row r="10" spans="1:25">
      <c r="A10" s="24">
        <v>2106</v>
      </c>
      <c r="B10" s="215" t="s">
        <v>2</v>
      </c>
      <c r="C10" s="18"/>
      <c r="D10" s="11"/>
      <c r="E10" s="11"/>
      <c r="F10" s="11"/>
      <c r="G10" s="11"/>
      <c r="H10" s="11"/>
      <c r="I10" s="11"/>
      <c r="J10" s="11"/>
      <c r="K10" s="11"/>
      <c r="L10" s="5"/>
      <c r="M10" s="11"/>
      <c r="N10" s="11"/>
      <c r="O10" s="11"/>
      <c r="P10" s="57"/>
      <c r="Q10" s="57">
        <v>0</v>
      </c>
      <c r="R10" s="57">
        <v>0</v>
      </c>
      <c r="S10" s="57"/>
      <c r="T10" s="57">
        <v>500000</v>
      </c>
      <c r="U10" s="80">
        <v>280000</v>
      </c>
      <c r="V10" s="57">
        <v>1000000</v>
      </c>
      <c r="W10" s="57">
        <v>500000</v>
      </c>
      <c r="X10" s="57"/>
      <c r="Y10" s="57"/>
    </row>
    <row r="11" spans="1:25" ht="16.5" thickBot="1">
      <c r="A11" s="448" t="s">
        <v>0</v>
      </c>
      <c r="B11" s="448"/>
      <c r="C11" s="4">
        <f>SUM(C8:C8)</f>
        <v>404065</v>
      </c>
      <c r="D11" s="4">
        <f>SUM(D8:D8)</f>
        <v>1790000</v>
      </c>
      <c r="E11" s="4">
        <f>SUM(E8:E8)</f>
        <v>1782828</v>
      </c>
      <c r="F11" s="4">
        <f>E11/D11*100</f>
        <v>99.599329608938547</v>
      </c>
      <c r="G11" s="4">
        <f>SUM(G8:G8)</f>
        <v>500000</v>
      </c>
      <c r="H11" s="4">
        <f>SUM(H8:H8)</f>
        <v>499800</v>
      </c>
      <c r="I11" s="4">
        <f>H11/G11*100</f>
        <v>99.960000000000008</v>
      </c>
      <c r="J11" s="4">
        <f>SUM(J8:J8)</f>
        <v>1000000</v>
      </c>
      <c r="K11" s="4">
        <f>SUM(K8:K8)</f>
        <v>999497</v>
      </c>
      <c r="L11" s="5">
        <f>K11/M11*100</f>
        <v>99.949699999999993</v>
      </c>
      <c r="M11" s="4">
        <f>SUM(M8:M8)</f>
        <v>1000000</v>
      </c>
      <c r="N11" s="4">
        <f>SUM(N8:N8)</f>
        <v>1000000</v>
      </c>
      <c r="O11" s="4">
        <f>SUM(O8:O8)</f>
        <v>997766</v>
      </c>
      <c r="P11" s="4">
        <f>SUM(P7:P10)</f>
        <v>1500000</v>
      </c>
      <c r="Q11" s="4">
        <f t="shared" ref="Q11:V11" si="0">SUM(Q7:Q10)</f>
        <v>1209908</v>
      </c>
      <c r="R11" s="4">
        <f t="shared" si="0"/>
        <v>2540000</v>
      </c>
      <c r="S11" s="4">
        <f t="shared" si="0"/>
        <v>2536418.58</v>
      </c>
      <c r="T11" s="4">
        <f t="shared" si="0"/>
        <v>5000000</v>
      </c>
      <c r="U11" s="4">
        <f t="shared" si="0"/>
        <v>4827692.09</v>
      </c>
      <c r="V11" s="4">
        <f t="shared" si="0"/>
        <v>10000000</v>
      </c>
      <c r="W11" s="4">
        <f>SUM(W7:W10)</f>
        <v>5200000</v>
      </c>
      <c r="X11" s="4">
        <f t="shared" ref="X11:Y11" si="1">SUM(X7:X10)</f>
        <v>0</v>
      </c>
      <c r="Y11" s="4">
        <f t="shared" si="1"/>
        <v>0</v>
      </c>
    </row>
    <row r="12" spans="1:25" ht="15.75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3"/>
      <c r="T12" s="1"/>
      <c r="U12" s="1"/>
      <c r="V12" s="1"/>
      <c r="W12" s="1"/>
      <c r="X12" s="1"/>
      <c r="Y12" s="1"/>
    </row>
    <row r="13" spans="1:25" ht="15.75">
      <c r="A13" s="1"/>
      <c r="B13" s="409"/>
      <c r="C13" s="409"/>
      <c r="D13" s="40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1"/>
      <c r="W13" s="1"/>
      <c r="X13" s="1"/>
      <c r="Y13" s="1"/>
    </row>
    <row r="14" spans="1:25" ht="15.75">
      <c r="A14" s="1"/>
      <c r="B14" s="38"/>
      <c r="C14" s="49"/>
      <c r="D14" s="5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3"/>
      <c r="T14" s="1"/>
      <c r="U14" s="1"/>
    </row>
    <row r="15" spans="1:25" ht="15.75">
      <c r="A15" s="1"/>
      <c r="B15" s="42" t="s">
        <v>200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3"/>
      <c r="T15" s="1"/>
      <c r="U15" s="1"/>
      <c r="V15" s="380"/>
    </row>
    <row r="16" spans="1:25" ht="28.5" customHeight="1">
      <c r="A16" s="1"/>
      <c r="B16" s="42" t="s">
        <v>139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3"/>
      <c r="T16" s="1"/>
      <c r="U16" s="1"/>
      <c r="V16" s="380"/>
    </row>
    <row r="17" spans="22:22">
      <c r="V17" s="50"/>
    </row>
  </sheetData>
  <mergeCells count="13">
    <mergeCell ref="A1:Y1"/>
    <mergeCell ref="T5:U5"/>
    <mergeCell ref="B13:D13"/>
    <mergeCell ref="A5:B6"/>
    <mergeCell ref="D5:F5"/>
    <mergeCell ref="G5:I5"/>
    <mergeCell ref="K5:M5"/>
    <mergeCell ref="N5:O5"/>
    <mergeCell ref="R5:S5"/>
    <mergeCell ref="A11:B11"/>
    <mergeCell ref="P5:Q5"/>
    <mergeCell ref="W5:X5"/>
    <mergeCell ref="Y5:Y6"/>
  </mergeCells>
  <pageMargins left="0.7" right="0.7" top="0.75" bottom="0.75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3"/>
  <sheetViews>
    <sheetView workbookViewId="0">
      <selection activeCell="S14" sqref="S14"/>
    </sheetView>
  </sheetViews>
  <sheetFormatPr defaultRowHeight="15"/>
  <cols>
    <col min="2" max="2" width="25.140625" customWidth="1"/>
    <col min="3" max="15" width="0" hidden="1" customWidth="1"/>
    <col min="16" max="16" width="14.42578125" hidden="1" customWidth="1"/>
    <col min="17" max="18" width="13.7109375" customWidth="1"/>
    <col min="19" max="19" width="14.5703125" customWidth="1"/>
    <col min="20" max="20" width="14" customWidth="1"/>
    <col min="21" max="21" width="13.85546875" customWidth="1"/>
    <col min="22" max="22" width="14.42578125" hidden="1" customWidth="1"/>
    <col min="23" max="23" width="14.5703125" customWidth="1"/>
    <col min="24" max="25" width="13.85546875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102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101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7">
        <v>2019</v>
      </c>
      <c r="Q5" s="429"/>
      <c r="R5" s="446">
        <v>2020</v>
      </c>
      <c r="S5" s="446"/>
      <c r="T5" s="446">
        <v>2021</v>
      </c>
      <c r="U5" s="446"/>
      <c r="W5" s="444">
        <v>2022</v>
      </c>
      <c r="X5" s="445"/>
      <c r="Y5" s="441" t="s">
        <v>199</v>
      </c>
    </row>
    <row r="6" spans="1:25" ht="49.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30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5" t="s">
        <v>9</v>
      </c>
      <c r="V6" s="66" t="s">
        <v>6</v>
      </c>
      <c r="W6" s="67" t="s">
        <v>8</v>
      </c>
      <c r="X6" s="395" t="s">
        <v>198</v>
      </c>
      <c r="Y6" s="442"/>
    </row>
    <row r="7" spans="1:25">
      <c r="A7" s="24">
        <v>2001</v>
      </c>
      <c r="B7" s="17" t="s">
        <v>5</v>
      </c>
      <c r="C7" s="22"/>
      <c r="D7" s="5">
        <v>7500000</v>
      </c>
      <c r="E7" s="5">
        <v>990588</v>
      </c>
      <c r="F7" s="5">
        <f>E7/D7*100</f>
        <v>13.207840000000001</v>
      </c>
      <c r="G7" s="5">
        <v>7500000</v>
      </c>
      <c r="H7" s="5">
        <v>5770752.8099999996</v>
      </c>
      <c r="I7" s="5">
        <f>H7/G7*100</f>
        <v>76.943370799999997</v>
      </c>
      <c r="J7" s="5">
        <v>10000000</v>
      </c>
      <c r="K7" s="5">
        <v>3684883</v>
      </c>
      <c r="L7" s="5">
        <f>K7/M7*100</f>
        <v>36.84883</v>
      </c>
      <c r="M7" s="5">
        <v>10000000</v>
      </c>
      <c r="N7" s="5">
        <v>13000000</v>
      </c>
      <c r="O7" s="5">
        <v>8140630.6299999999</v>
      </c>
      <c r="P7" s="80">
        <v>1000000</v>
      </c>
      <c r="Q7" s="80">
        <v>796037</v>
      </c>
      <c r="R7" s="80">
        <v>1800000</v>
      </c>
      <c r="S7" s="313">
        <v>1765690.66</v>
      </c>
      <c r="T7" s="80">
        <v>20000000</v>
      </c>
      <c r="U7" s="80">
        <v>17085665.620000001</v>
      </c>
      <c r="V7" s="80">
        <v>70000000</v>
      </c>
      <c r="W7" s="80">
        <v>20000000</v>
      </c>
      <c r="X7" s="80"/>
      <c r="Y7" s="80"/>
    </row>
    <row r="8" spans="1:25">
      <c r="A8" s="24">
        <v>2003</v>
      </c>
      <c r="B8" s="21" t="s">
        <v>25</v>
      </c>
      <c r="C8" s="22">
        <v>474790</v>
      </c>
      <c r="D8" s="5">
        <v>2000000</v>
      </c>
      <c r="E8" s="5"/>
      <c r="F8" s="5">
        <f>E8/D8*100</f>
        <v>0</v>
      </c>
      <c r="G8" s="5">
        <v>2000000</v>
      </c>
      <c r="H8" s="5">
        <v>0</v>
      </c>
      <c r="I8" s="5">
        <f>H8/G8*100</f>
        <v>0</v>
      </c>
      <c r="J8" s="5">
        <v>2000000</v>
      </c>
      <c r="K8" s="5"/>
      <c r="L8" s="5">
        <f>K8/M8*100</f>
        <v>0</v>
      </c>
      <c r="M8" s="5">
        <v>2000000</v>
      </c>
      <c r="N8" s="5"/>
      <c r="O8" s="5"/>
      <c r="P8" s="80"/>
      <c r="Q8" s="80"/>
      <c r="R8" s="80">
        <v>0</v>
      </c>
      <c r="S8" s="313">
        <v>0</v>
      </c>
      <c r="T8" s="80">
        <v>0</v>
      </c>
      <c r="U8" s="80"/>
      <c r="V8" s="269">
        <v>0</v>
      </c>
      <c r="W8" s="80"/>
      <c r="X8" s="80"/>
      <c r="Y8" s="80"/>
    </row>
    <row r="9" spans="1:25">
      <c r="A9" s="24">
        <v>2102</v>
      </c>
      <c r="B9" s="17" t="s">
        <v>4</v>
      </c>
      <c r="C9" s="22">
        <v>488231</v>
      </c>
      <c r="D9" s="5">
        <v>7500000</v>
      </c>
      <c r="E9" s="5">
        <v>7090510</v>
      </c>
      <c r="F9" s="5">
        <f>E9/D9*100</f>
        <v>94.54013333333333</v>
      </c>
      <c r="G9" s="5">
        <v>7500000</v>
      </c>
      <c r="H9" s="5">
        <v>6724345.0700000003</v>
      </c>
      <c r="I9" s="5">
        <f>H9/G9*100</f>
        <v>89.657934266666672</v>
      </c>
      <c r="J9" s="5">
        <v>10000000</v>
      </c>
      <c r="K9" s="5">
        <v>9736794</v>
      </c>
      <c r="L9" s="5">
        <f>K9/M9*100</f>
        <v>97.367940000000004</v>
      </c>
      <c r="M9" s="5">
        <v>10000000</v>
      </c>
      <c r="N9" s="5">
        <v>13000000</v>
      </c>
      <c r="O9" s="5">
        <v>8870952.1799999997</v>
      </c>
      <c r="P9" s="80"/>
      <c r="Q9" s="80">
        <v>0</v>
      </c>
      <c r="R9" s="80">
        <v>15000000</v>
      </c>
      <c r="S9" s="313">
        <v>14802109.5</v>
      </c>
      <c r="T9" s="80">
        <v>12000000</v>
      </c>
      <c r="U9" s="80">
        <v>32695881.870000001</v>
      </c>
      <c r="V9" s="80">
        <v>25000000</v>
      </c>
      <c r="W9" s="80">
        <v>10000000</v>
      </c>
      <c r="X9" s="80"/>
      <c r="Y9" s="80"/>
    </row>
    <row r="10" spans="1:25">
      <c r="A10" s="24">
        <v>2103</v>
      </c>
      <c r="B10" s="17" t="s">
        <v>3</v>
      </c>
      <c r="C10" s="22">
        <v>195010</v>
      </c>
      <c r="D10" s="5">
        <v>250000</v>
      </c>
      <c r="E10" s="5">
        <v>216110</v>
      </c>
      <c r="F10" s="5">
        <f>E10/D10*100</f>
        <v>86.444000000000003</v>
      </c>
      <c r="G10" s="5">
        <v>250000</v>
      </c>
      <c r="H10" s="5">
        <v>241451</v>
      </c>
      <c r="I10" s="5">
        <f>H10/G10*100</f>
        <v>96.580399999999997</v>
      </c>
      <c r="J10" s="5">
        <v>10000000</v>
      </c>
      <c r="K10" s="5">
        <v>1765539</v>
      </c>
      <c r="L10" s="5">
        <f>K10/M10*100</f>
        <v>17.655390000000001</v>
      </c>
      <c r="M10" s="5">
        <v>10000000</v>
      </c>
      <c r="N10" s="5">
        <v>13000000</v>
      </c>
      <c r="O10" s="5">
        <v>8596691.5999999996</v>
      </c>
      <c r="P10" s="80">
        <v>1000000</v>
      </c>
      <c r="Q10" s="80">
        <v>997720</v>
      </c>
      <c r="R10" s="80">
        <v>3994474</v>
      </c>
      <c r="S10" s="313">
        <v>3933236.64</v>
      </c>
      <c r="T10" s="80">
        <v>8000000</v>
      </c>
      <c r="U10" s="80">
        <v>23433313.390000001</v>
      </c>
      <c r="V10" s="80">
        <v>30000000</v>
      </c>
      <c r="W10" s="80">
        <v>5000000</v>
      </c>
      <c r="X10" s="80"/>
      <c r="Y10" s="80"/>
    </row>
    <row r="11" spans="1:25">
      <c r="A11" s="14">
        <v>2106</v>
      </c>
      <c r="B11" s="10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5"/>
      <c r="M11" s="10"/>
      <c r="N11" s="10"/>
      <c r="O11" s="10"/>
      <c r="P11" s="80"/>
      <c r="Q11" s="80">
        <v>0</v>
      </c>
      <c r="R11" s="80">
        <v>450000</v>
      </c>
      <c r="S11" s="313">
        <v>450000</v>
      </c>
      <c r="T11" s="80">
        <v>2000000</v>
      </c>
      <c r="U11" s="80">
        <v>1738208.29</v>
      </c>
      <c r="V11" s="80">
        <v>5000000</v>
      </c>
      <c r="W11" s="80">
        <v>2000000</v>
      </c>
      <c r="X11" s="80"/>
      <c r="Y11" s="80"/>
    </row>
    <row r="12" spans="1:25" ht="16.5" thickBot="1">
      <c r="A12" s="7" t="s">
        <v>0</v>
      </c>
      <c r="B12" s="7"/>
      <c r="C12" s="4">
        <f>SUM(C7:C10)</f>
        <v>1158031</v>
      </c>
      <c r="D12" s="4">
        <f>SUM(D7:D10)</f>
        <v>17250000</v>
      </c>
      <c r="E12" s="4">
        <f>SUM(E7:E10)</f>
        <v>8297208</v>
      </c>
      <c r="F12" s="6">
        <f>E12/D12*100</f>
        <v>48.099756521739131</v>
      </c>
      <c r="G12" s="4">
        <f>SUM(G7:G10)</f>
        <v>17250000</v>
      </c>
      <c r="H12" s="4">
        <f>SUM(H7:H10)</f>
        <v>12736548.879999999</v>
      </c>
      <c r="I12" s="4">
        <f>H12/G12*100</f>
        <v>73.835065971014487</v>
      </c>
      <c r="J12" s="4">
        <f>SUM(J7:J10)</f>
        <v>32000000</v>
      </c>
      <c r="K12" s="4">
        <f>SUM(K7:K10)</f>
        <v>15187216</v>
      </c>
      <c r="L12" s="5">
        <f>K12/M12*100</f>
        <v>47.460049999999995</v>
      </c>
      <c r="M12" s="4">
        <f>SUM(M7:M10)</f>
        <v>32000000</v>
      </c>
      <c r="N12" s="4">
        <f>SUM(N7:N10)</f>
        <v>39000000</v>
      </c>
      <c r="O12" s="4">
        <f>SUM(O7:O10)</f>
        <v>25608274.409999996</v>
      </c>
      <c r="P12" s="4">
        <f>SUM(P7:P11)</f>
        <v>2000000</v>
      </c>
      <c r="Q12" s="4">
        <f t="shared" ref="Q12:T12" si="0">SUM(Q7:Q11)</f>
        <v>1793757</v>
      </c>
      <c r="R12" s="4">
        <f t="shared" si="0"/>
        <v>21244474</v>
      </c>
      <c r="S12" s="4">
        <f t="shared" si="0"/>
        <v>20951036.800000001</v>
      </c>
      <c r="T12" s="4">
        <f t="shared" si="0"/>
        <v>42000000</v>
      </c>
      <c r="U12" s="4">
        <f>SUM(U7:U11)</f>
        <v>74953069.170000002</v>
      </c>
      <c r="V12" s="4">
        <f t="shared" ref="V12:X12" si="1">SUM(V7:V11)</f>
        <v>130000000</v>
      </c>
      <c r="W12" s="4">
        <f t="shared" si="1"/>
        <v>37000000</v>
      </c>
      <c r="X12" s="4">
        <f t="shared" si="1"/>
        <v>0</v>
      </c>
      <c r="Y12" s="4"/>
    </row>
    <row r="13" spans="1:25" ht="15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"/>
      <c r="T13" s="1"/>
      <c r="U13" s="1"/>
      <c r="V13" s="1"/>
      <c r="W13" s="1"/>
      <c r="X13" s="1"/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1"/>
      <c r="T14" s="1"/>
      <c r="U14" s="1"/>
      <c r="W14" s="1"/>
      <c r="X14" s="1"/>
      <c r="Y14" s="1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1"/>
      <c r="T15" s="1"/>
      <c r="U15" s="1"/>
      <c r="V15" s="253"/>
      <c r="W15" s="1"/>
      <c r="X15" s="1"/>
      <c r="Y15" s="1"/>
    </row>
    <row r="16" spans="1:25">
      <c r="A16" s="1"/>
      <c r="B16" s="42" t="s">
        <v>200</v>
      </c>
      <c r="C16" s="42" t="s">
        <v>200</v>
      </c>
      <c r="D16" s="42" t="s">
        <v>200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1"/>
      <c r="U16" s="1"/>
    </row>
    <row r="17" spans="1:25" ht="27.75" customHeight="1">
      <c r="A17" s="1"/>
      <c r="B17" s="42" t="s">
        <v>139</v>
      </c>
      <c r="C17" s="42" t="s">
        <v>139</v>
      </c>
      <c r="D17" s="42" t="s">
        <v>139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1"/>
      <c r="T17" s="1"/>
      <c r="U17" s="1"/>
      <c r="V17" s="380"/>
    </row>
    <row r="18" spans="1:25" ht="15.75">
      <c r="A18" s="53"/>
      <c r="E18" s="47"/>
      <c r="F18" s="47"/>
      <c r="G18" s="47"/>
      <c r="H18" s="47"/>
      <c r="I18" s="47"/>
      <c r="J18" s="47"/>
      <c r="K18" s="50"/>
      <c r="L18" s="50"/>
      <c r="M18" s="47"/>
      <c r="N18" s="50"/>
      <c r="O18" s="50"/>
      <c r="P18" s="50"/>
      <c r="Q18" s="50"/>
      <c r="R18" s="45"/>
      <c r="S18" s="50"/>
      <c r="T18" s="50"/>
      <c r="U18" s="50"/>
      <c r="V18" s="380"/>
    </row>
    <row r="19" spans="1:25" ht="15.75">
      <c r="A19" s="39"/>
      <c r="E19" s="47"/>
      <c r="F19" s="47"/>
      <c r="G19" s="47"/>
      <c r="H19" s="47"/>
      <c r="I19" s="51"/>
      <c r="J19" s="51"/>
      <c r="K19" s="50"/>
      <c r="L19" s="50"/>
      <c r="M19" s="51"/>
      <c r="N19" s="50"/>
      <c r="O19" s="50"/>
      <c r="P19" s="50"/>
      <c r="Q19" s="50"/>
      <c r="R19" s="45"/>
      <c r="S19" s="50"/>
      <c r="T19" s="50"/>
      <c r="U19" s="50"/>
      <c r="V19" s="50"/>
      <c r="W19" s="50"/>
      <c r="X19" s="50"/>
      <c r="Y19" s="50"/>
    </row>
    <row r="20" spans="1:25" ht="18.75">
      <c r="A20" s="214"/>
      <c r="B20" s="214"/>
      <c r="C20" s="214"/>
      <c r="D20" s="214"/>
      <c r="E20" s="214"/>
      <c r="F20" s="47"/>
      <c r="G20" s="47"/>
      <c r="H20" s="47"/>
      <c r="I20" s="47"/>
      <c r="J20" s="52"/>
      <c r="K20" s="52"/>
      <c r="L20" s="52"/>
      <c r="M20" s="52"/>
      <c r="N20" s="39"/>
      <c r="O20" s="39"/>
      <c r="P20" s="39"/>
      <c r="Q20" s="39"/>
      <c r="R20" s="41"/>
      <c r="S20" s="39"/>
      <c r="T20" s="39"/>
      <c r="U20" s="39"/>
      <c r="V20" s="39"/>
      <c r="W20" s="52"/>
      <c r="X20" s="52"/>
      <c r="Y20" s="52"/>
    </row>
    <row r="21" spans="1:25" ht="18.75">
      <c r="A21" s="214"/>
      <c r="B21" s="38"/>
      <c r="C21" s="38"/>
      <c r="D21" s="38"/>
      <c r="E21" s="38"/>
      <c r="F21" s="47"/>
      <c r="G21" s="47"/>
      <c r="H21" s="47"/>
      <c r="I21" s="47"/>
      <c r="J21" s="52"/>
      <c r="K21" s="52"/>
      <c r="L21" s="52"/>
      <c r="M21" s="52"/>
      <c r="N21" s="39"/>
      <c r="O21" s="39"/>
      <c r="P21" s="39"/>
      <c r="Q21" s="39"/>
      <c r="R21" s="41"/>
      <c r="S21" s="39"/>
      <c r="T21" s="39"/>
      <c r="U21" s="39"/>
      <c r="V21" s="39"/>
      <c r="W21" s="52"/>
      <c r="X21" s="52"/>
      <c r="Y21" s="52"/>
    </row>
    <row r="22" spans="1:25" ht="18.75">
      <c r="A22" s="214"/>
      <c r="B22" s="38"/>
      <c r="C22" s="38"/>
      <c r="D22" s="38"/>
      <c r="E22" s="38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3"/>
      <c r="S22" s="211"/>
      <c r="T22" s="211"/>
      <c r="U22" s="211"/>
      <c r="V22" s="211"/>
      <c r="W22" s="211"/>
      <c r="X22" s="211"/>
      <c r="Y22" s="211"/>
    </row>
    <row r="23" spans="1:25">
      <c r="A23" s="39"/>
      <c r="B23" s="77"/>
      <c r="C23" s="77"/>
      <c r="D23" s="77"/>
      <c r="E23" s="77"/>
      <c r="F23" s="77"/>
      <c r="G23" s="77"/>
      <c r="H23" s="39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75"/>
      <c r="T23" s="75"/>
      <c r="U23" s="75"/>
      <c r="V23" s="75"/>
      <c r="W23" s="75"/>
      <c r="X23" s="75"/>
      <c r="Y23" s="75"/>
    </row>
  </sheetData>
  <mergeCells count="11">
    <mergeCell ref="A1:Y1"/>
    <mergeCell ref="T5:U5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8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1"/>
  <sheetViews>
    <sheetView topLeftCell="A13" workbookViewId="0">
      <selection activeCell="S32" sqref="S32"/>
    </sheetView>
  </sheetViews>
  <sheetFormatPr defaultColWidth="9.140625" defaultRowHeight="15"/>
  <cols>
    <col min="1" max="1" width="9.140625" style="77"/>
    <col min="2" max="2" width="25.140625" style="77" customWidth="1"/>
    <col min="3" max="15" width="0" style="77" hidden="1" customWidth="1"/>
    <col min="16" max="16" width="14" style="77" hidden="1" customWidth="1"/>
    <col min="17" max="17" width="13.5703125" style="77" customWidth="1"/>
    <col min="18" max="18" width="14.140625" style="77" customWidth="1"/>
    <col min="19" max="19" width="13.42578125" style="77" customWidth="1"/>
    <col min="20" max="20" width="13.7109375" style="77" customWidth="1"/>
    <col min="21" max="21" width="12.140625" style="77" customWidth="1"/>
    <col min="22" max="22" width="14.7109375" style="77" hidden="1" customWidth="1"/>
    <col min="23" max="24" width="13.85546875" style="77" customWidth="1"/>
    <col min="25" max="25" width="13" style="77" customWidth="1"/>
    <col min="26" max="16384" width="9.140625" style="77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100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98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99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W5" s="444">
        <v>2022</v>
      </c>
      <c r="X5" s="445"/>
      <c r="Y5" s="441" t="s">
        <v>199</v>
      </c>
    </row>
    <row r="6" spans="1:25" ht="50.2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5" t="s">
        <v>9</v>
      </c>
      <c r="V6" s="66" t="s">
        <v>6</v>
      </c>
      <c r="W6" s="67" t="s">
        <v>8</v>
      </c>
      <c r="X6" s="395" t="s">
        <v>198</v>
      </c>
      <c r="Y6" s="442"/>
    </row>
    <row r="7" spans="1:25">
      <c r="A7" s="24">
        <v>2001</v>
      </c>
      <c r="B7" s="17" t="s">
        <v>5</v>
      </c>
      <c r="C7" s="22"/>
      <c r="D7" s="5">
        <v>7500000</v>
      </c>
      <c r="E7" s="5">
        <v>990588</v>
      </c>
      <c r="F7" s="5">
        <f>E7/D7*100</f>
        <v>13.207840000000001</v>
      </c>
      <c r="G7" s="5">
        <v>7500000</v>
      </c>
      <c r="H7" s="5">
        <v>5770752.8099999996</v>
      </c>
      <c r="I7" s="5">
        <f>H7/G7*100</f>
        <v>76.943370799999997</v>
      </c>
      <c r="J7" s="5">
        <v>10000000</v>
      </c>
      <c r="K7" s="5">
        <v>3684883</v>
      </c>
      <c r="L7" s="5">
        <f>K7/M7*100</f>
        <v>36.84883</v>
      </c>
      <c r="M7" s="5">
        <v>10000000</v>
      </c>
      <c r="N7" s="5">
        <v>13000000</v>
      </c>
      <c r="O7" s="5"/>
      <c r="P7" s="80"/>
      <c r="Q7" s="80"/>
      <c r="R7" s="80"/>
      <c r="S7" s="80">
        <v>1619158.23</v>
      </c>
      <c r="T7" s="80">
        <v>1000000</v>
      </c>
      <c r="U7" s="80">
        <v>0</v>
      </c>
      <c r="V7" s="80">
        <v>2500000</v>
      </c>
      <c r="W7" s="80">
        <v>1000000</v>
      </c>
      <c r="X7" s="80"/>
      <c r="Y7" s="80"/>
    </row>
    <row r="8" spans="1:25">
      <c r="A8" s="24">
        <v>2003</v>
      </c>
      <c r="B8" s="21" t="s">
        <v>25</v>
      </c>
      <c r="C8" s="98">
        <v>723984</v>
      </c>
      <c r="D8" s="80">
        <v>500000</v>
      </c>
      <c r="E8" s="80">
        <v>221400</v>
      </c>
      <c r="F8" s="80">
        <f>E8/D8*100</f>
        <v>44.28</v>
      </c>
      <c r="G8" s="80">
        <v>800000</v>
      </c>
      <c r="H8" s="80">
        <v>792419.88</v>
      </c>
      <c r="I8" s="80">
        <f>H8/G8*100</f>
        <v>99.052485000000004</v>
      </c>
      <c r="J8" s="80">
        <v>600000</v>
      </c>
      <c r="K8" s="80">
        <v>589683</v>
      </c>
      <c r="L8" s="80">
        <f>K8/M8*100</f>
        <v>98.280500000000004</v>
      </c>
      <c r="M8" s="80">
        <v>600000</v>
      </c>
      <c r="N8" s="80">
        <v>963000</v>
      </c>
      <c r="O8" s="80">
        <v>962944.15</v>
      </c>
      <c r="P8" s="80">
        <v>1000000</v>
      </c>
      <c r="Q8" s="80">
        <v>0</v>
      </c>
      <c r="R8" s="80">
        <v>0</v>
      </c>
      <c r="S8" s="80"/>
      <c r="T8" s="80">
        <v>500000</v>
      </c>
      <c r="U8" s="80">
        <v>0</v>
      </c>
      <c r="V8" s="80">
        <v>2000000</v>
      </c>
      <c r="W8" s="80">
        <v>1000000</v>
      </c>
      <c r="X8" s="80"/>
      <c r="Y8" s="80"/>
    </row>
    <row r="9" spans="1:25">
      <c r="A9" s="16">
        <v>2102</v>
      </c>
      <c r="B9" s="17" t="s">
        <v>4</v>
      </c>
      <c r="C9" s="16"/>
      <c r="D9" s="57"/>
      <c r="E9" s="57"/>
      <c r="F9" s="57"/>
      <c r="G9" s="57"/>
      <c r="H9" s="57"/>
      <c r="I9" s="80"/>
      <c r="J9" s="57">
        <v>500000</v>
      </c>
      <c r="K9" s="57">
        <v>498675</v>
      </c>
      <c r="L9" s="80">
        <f>K9/M9*100</f>
        <v>99.734999999999999</v>
      </c>
      <c r="M9" s="57">
        <v>500000</v>
      </c>
      <c r="N9" s="80">
        <v>281000</v>
      </c>
      <c r="O9" s="80">
        <v>280400</v>
      </c>
      <c r="P9" s="80">
        <v>600000</v>
      </c>
      <c r="Q9" s="80">
        <v>0</v>
      </c>
      <c r="R9" s="80">
        <v>0</v>
      </c>
      <c r="S9" s="80"/>
      <c r="T9" s="80">
        <v>500000</v>
      </c>
      <c r="U9" s="80">
        <v>0</v>
      </c>
      <c r="V9" s="80">
        <v>6000000</v>
      </c>
      <c r="W9" s="80">
        <v>500000</v>
      </c>
      <c r="X9" s="57"/>
      <c r="Y9" s="57"/>
    </row>
    <row r="10" spans="1:25">
      <c r="A10" s="24">
        <v>2103</v>
      </c>
      <c r="B10" s="17" t="s">
        <v>3</v>
      </c>
      <c r="C10" s="16"/>
      <c r="D10" s="57"/>
      <c r="E10" s="57"/>
      <c r="F10" s="57"/>
      <c r="G10" s="57"/>
      <c r="H10" s="57"/>
      <c r="I10" s="80"/>
      <c r="J10" s="57"/>
      <c r="K10" s="57"/>
      <c r="L10" s="80"/>
      <c r="M10" s="57"/>
      <c r="N10" s="80"/>
      <c r="O10" s="80"/>
      <c r="P10" s="80"/>
      <c r="Q10" s="80"/>
      <c r="R10" s="80"/>
      <c r="S10" s="80"/>
      <c r="T10" s="80">
        <v>100000</v>
      </c>
      <c r="U10" s="80">
        <v>0</v>
      </c>
      <c r="V10" s="80">
        <v>1500000</v>
      </c>
      <c r="W10" s="80">
        <v>100000</v>
      </c>
      <c r="X10" s="57"/>
      <c r="Y10" s="57"/>
    </row>
    <row r="11" spans="1:25">
      <c r="A11" s="14">
        <v>2106</v>
      </c>
      <c r="B11" s="10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80"/>
      <c r="M11" s="10"/>
      <c r="N11" s="10"/>
      <c r="O11" s="10"/>
      <c r="P11" s="10"/>
      <c r="Q11" s="10"/>
      <c r="R11" s="80"/>
      <c r="S11" s="10"/>
      <c r="T11" s="10"/>
      <c r="U11" s="101"/>
      <c r="V11" s="80">
        <v>500000</v>
      </c>
      <c r="W11" s="80">
        <v>100000</v>
      </c>
      <c r="X11" s="80"/>
      <c r="Y11" s="80"/>
    </row>
    <row r="12" spans="1:25" ht="16.5" thickBot="1">
      <c r="A12" s="7" t="s">
        <v>0</v>
      </c>
      <c r="B12" s="7"/>
      <c r="C12" s="4">
        <f>SUM(C8:C9)</f>
        <v>723984</v>
      </c>
      <c r="D12" s="4">
        <f>SUM(D8:D9)</f>
        <v>500000</v>
      </c>
      <c r="E12" s="4">
        <f>SUM(E8:E9)</f>
        <v>221400</v>
      </c>
      <c r="F12" s="4">
        <f>E12/D12*100</f>
        <v>44.28</v>
      </c>
      <c r="G12" s="4">
        <f>SUM(G8:G9)</f>
        <v>800000</v>
      </c>
      <c r="H12" s="4">
        <f>SUM(H8:H9)</f>
        <v>792419.88</v>
      </c>
      <c r="I12" s="80">
        <f>H12/G12*100</f>
        <v>99.052485000000004</v>
      </c>
      <c r="J12" s="4">
        <f>SUM(J8:J9)</f>
        <v>1100000</v>
      </c>
      <c r="K12" s="4">
        <f>SUM(K8,K9,K11)</f>
        <v>1088358</v>
      </c>
      <c r="L12" s="80">
        <f>K12/M12*100</f>
        <v>98.941636363636363</v>
      </c>
      <c r="M12" s="4">
        <f>SUM(M8:M9)</f>
        <v>1100000</v>
      </c>
      <c r="N12" s="4">
        <f>SUM(N8:N9)</f>
        <v>1244000</v>
      </c>
      <c r="O12" s="4">
        <f>SUM(O8:O9)</f>
        <v>1243344.1499999999</v>
      </c>
      <c r="P12" s="4">
        <f>SUM(P7:P11)</f>
        <v>1600000</v>
      </c>
      <c r="Q12" s="4">
        <f t="shared" ref="Q12:Y12" si="0">SUM(Q7:Q11)</f>
        <v>0</v>
      </c>
      <c r="R12" s="4">
        <f t="shared" si="0"/>
        <v>0</v>
      </c>
      <c r="S12" s="4">
        <f t="shared" si="0"/>
        <v>1619158.23</v>
      </c>
      <c r="T12" s="4">
        <f t="shared" si="0"/>
        <v>2100000</v>
      </c>
      <c r="U12" s="4">
        <f t="shared" si="0"/>
        <v>0</v>
      </c>
      <c r="V12" s="4">
        <f t="shared" si="0"/>
        <v>12500000</v>
      </c>
      <c r="W12" s="4">
        <f t="shared" si="0"/>
        <v>2700000</v>
      </c>
      <c r="X12" s="4">
        <f t="shared" si="0"/>
        <v>0</v>
      </c>
      <c r="Y12" s="4">
        <f t="shared" si="0"/>
        <v>0</v>
      </c>
    </row>
    <row r="13" spans="1:25" ht="15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"/>
      <c r="T13" s="1"/>
      <c r="U13" s="1"/>
      <c r="V13" s="1"/>
      <c r="W13" s="1"/>
      <c r="X13" s="1"/>
      <c r="Y13" s="1"/>
    </row>
    <row r="14" spans="1:25" ht="15.75">
      <c r="A14" s="53"/>
      <c r="B14" s="52"/>
      <c r="C14" s="10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04"/>
      <c r="O14" s="104"/>
      <c r="P14" s="104"/>
      <c r="Q14" s="104"/>
      <c r="R14" s="105"/>
      <c r="S14" s="104"/>
      <c r="T14" s="104"/>
      <c r="U14" s="104"/>
      <c r="V14" s="104"/>
      <c r="W14" s="52"/>
      <c r="X14" s="52"/>
      <c r="Y14" s="52"/>
    </row>
    <row r="15" spans="1:25" ht="15.75">
      <c r="A15" s="38" t="s">
        <v>98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  <c r="S15" s="104"/>
      <c r="T15" s="104"/>
      <c r="U15" s="104"/>
      <c r="V15" s="104"/>
      <c r="W15" s="104"/>
      <c r="X15" s="104"/>
      <c r="Y15" s="104"/>
    </row>
    <row r="16" spans="1:25" ht="15.75">
      <c r="A16" s="38" t="s">
        <v>95</v>
      </c>
      <c r="B16" s="37"/>
      <c r="C16" s="3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1"/>
      <c r="U16" s="1"/>
      <c r="V16" s="1"/>
      <c r="W16" s="1"/>
      <c r="X16" s="1"/>
      <c r="Y16" s="1"/>
    </row>
    <row r="17" spans="1:25" ht="15" customHeight="1">
      <c r="A17" s="430" t="s">
        <v>15</v>
      </c>
      <c r="B17" s="431"/>
      <c r="C17" s="72">
        <v>2014</v>
      </c>
      <c r="D17" s="427">
        <v>2015</v>
      </c>
      <c r="E17" s="428"/>
      <c r="F17" s="429"/>
      <c r="G17" s="427">
        <v>2016</v>
      </c>
      <c r="H17" s="428"/>
      <c r="I17" s="429"/>
      <c r="J17" s="68">
        <v>2017</v>
      </c>
      <c r="K17" s="420">
        <v>2017</v>
      </c>
      <c r="L17" s="421"/>
      <c r="M17" s="422"/>
      <c r="N17" s="420">
        <v>2018</v>
      </c>
      <c r="O17" s="422"/>
      <c r="P17" s="420">
        <v>2019</v>
      </c>
      <c r="Q17" s="422"/>
      <c r="R17" s="435">
        <v>2020</v>
      </c>
      <c r="S17" s="435"/>
      <c r="T17" s="435">
        <v>2021</v>
      </c>
      <c r="U17" s="435"/>
      <c r="V17" s="70">
        <v>2022</v>
      </c>
      <c r="W17" s="444">
        <v>2022</v>
      </c>
      <c r="X17" s="445"/>
      <c r="Y17" s="441" t="s">
        <v>199</v>
      </c>
    </row>
    <row r="18" spans="1:25" ht="50.25" customHeight="1">
      <c r="A18" s="432"/>
      <c r="B18" s="433"/>
      <c r="C18" s="69" t="s">
        <v>9</v>
      </c>
      <c r="D18" s="68" t="s">
        <v>8</v>
      </c>
      <c r="E18" s="68" t="s">
        <v>9</v>
      </c>
      <c r="F18" s="66" t="s">
        <v>12</v>
      </c>
      <c r="G18" s="66" t="s">
        <v>11</v>
      </c>
      <c r="H18" s="68" t="s">
        <v>9</v>
      </c>
      <c r="I18" s="66" t="s">
        <v>12</v>
      </c>
      <c r="J18" s="68" t="s">
        <v>8</v>
      </c>
      <c r="K18" s="68" t="s">
        <v>10</v>
      </c>
      <c r="L18" s="66" t="s">
        <v>12</v>
      </c>
      <c r="M18" s="66" t="s">
        <v>11</v>
      </c>
      <c r="N18" s="66" t="s">
        <v>11</v>
      </c>
      <c r="O18" s="68" t="s">
        <v>10</v>
      </c>
      <c r="P18" s="68" t="s">
        <v>8</v>
      </c>
      <c r="Q18" s="66" t="s">
        <v>9</v>
      </c>
      <c r="R18" s="67" t="s">
        <v>8</v>
      </c>
      <c r="S18" s="66" t="s">
        <v>9</v>
      </c>
      <c r="T18" s="67" t="s">
        <v>8</v>
      </c>
      <c r="U18" s="395" t="s">
        <v>9</v>
      </c>
      <c r="V18" s="66" t="s">
        <v>6</v>
      </c>
      <c r="W18" s="67" t="s">
        <v>8</v>
      </c>
      <c r="X18" s="395" t="s">
        <v>198</v>
      </c>
      <c r="Y18" s="442"/>
    </row>
    <row r="19" spans="1:25">
      <c r="A19" s="24">
        <v>2003</v>
      </c>
      <c r="B19" s="21" t="s">
        <v>25</v>
      </c>
      <c r="C19" s="98">
        <v>550000</v>
      </c>
      <c r="D19" s="80">
        <v>500000</v>
      </c>
      <c r="E19" s="80">
        <v>315218</v>
      </c>
      <c r="F19" s="80">
        <f>E19/D19*100</f>
        <v>63.043599999999998</v>
      </c>
      <c r="G19" s="80">
        <v>500000</v>
      </c>
      <c r="H19" s="80">
        <v>498206</v>
      </c>
      <c r="I19" s="80">
        <f>H19/G19*100</f>
        <v>99.641199999999998</v>
      </c>
      <c r="J19" s="80">
        <v>800000</v>
      </c>
      <c r="K19" s="80">
        <v>1165387</v>
      </c>
      <c r="L19" s="80">
        <f>K19/M19*100</f>
        <v>99.983870621796115</v>
      </c>
      <c r="M19" s="80">
        <v>1165575</v>
      </c>
      <c r="N19" s="80">
        <v>1463500</v>
      </c>
      <c r="O19" s="80">
        <v>1462980</v>
      </c>
      <c r="P19" s="80">
        <v>1200000</v>
      </c>
      <c r="Q19" s="80">
        <v>544896</v>
      </c>
      <c r="R19" s="80">
        <v>1560000</v>
      </c>
      <c r="S19" s="80">
        <v>737249.3</v>
      </c>
      <c r="T19" s="80">
        <v>1000000</v>
      </c>
      <c r="U19" s="80">
        <v>217360</v>
      </c>
      <c r="V19" s="80">
        <v>3000000</v>
      </c>
      <c r="W19" s="80">
        <v>1000000</v>
      </c>
      <c r="X19" s="80"/>
      <c r="Y19" s="80"/>
    </row>
    <row r="20" spans="1:25">
      <c r="A20" s="24">
        <v>2101</v>
      </c>
      <c r="B20" s="21" t="s">
        <v>25</v>
      </c>
      <c r="C20" s="98">
        <v>723984</v>
      </c>
      <c r="D20" s="80">
        <v>500000</v>
      </c>
      <c r="E20" s="80">
        <v>221400</v>
      </c>
      <c r="F20" s="80">
        <f>E20/D20*100</f>
        <v>44.28</v>
      </c>
      <c r="G20" s="80">
        <v>800000</v>
      </c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>
        <v>50000</v>
      </c>
      <c r="S20" s="80">
        <v>0</v>
      </c>
      <c r="T20" s="80">
        <v>1000</v>
      </c>
      <c r="U20" s="80">
        <v>0</v>
      </c>
      <c r="V20" s="80">
        <v>10000000</v>
      </c>
      <c r="W20" s="10"/>
      <c r="X20" s="10"/>
      <c r="Y20" s="10"/>
    </row>
    <row r="21" spans="1:25">
      <c r="A21" s="24">
        <v>2102</v>
      </c>
      <c r="B21" s="17" t="s">
        <v>4</v>
      </c>
      <c r="C21" s="98">
        <v>1705590</v>
      </c>
      <c r="D21" s="80">
        <v>6489000</v>
      </c>
      <c r="E21" s="80">
        <v>6404167</v>
      </c>
      <c r="F21" s="80">
        <f>E21/D21*100</f>
        <v>98.692664509169362</v>
      </c>
      <c r="G21" s="80">
        <v>1052000</v>
      </c>
      <c r="H21" s="80">
        <v>1051967.42</v>
      </c>
      <c r="I21" s="80">
        <f>H21/G21*100</f>
        <v>99.996903041825092</v>
      </c>
      <c r="J21" s="80">
        <v>500000</v>
      </c>
      <c r="K21" s="80">
        <v>498346</v>
      </c>
      <c r="L21" s="80">
        <f>K21/M21*100</f>
        <v>99.669200000000004</v>
      </c>
      <c r="M21" s="80">
        <v>500000</v>
      </c>
      <c r="N21" s="80">
        <v>477000</v>
      </c>
      <c r="O21" s="80">
        <v>476064.89</v>
      </c>
      <c r="P21" s="80">
        <v>800000</v>
      </c>
      <c r="Q21" s="80">
        <v>537799</v>
      </c>
      <c r="R21" s="80">
        <v>840000</v>
      </c>
      <c r="S21" s="80">
        <v>1058555</v>
      </c>
      <c r="T21" s="80">
        <v>800000</v>
      </c>
      <c r="U21" s="80">
        <v>87180</v>
      </c>
      <c r="V21" s="80">
        <v>1500000</v>
      </c>
      <c r="W21" s="80">
        <v>500000</v>
      </c>
      <c r="X21" s="80"/>
      <c r="Y21" s="80"/>
    </row>
    <row r="22" spans="1:25">
      <c r="A22" s="24">
        <v>2103</v>
      </c>
      <c r="B22" s="17" t="s">
        <v>3</v>
      </c>
      <c r="C22" s="16"/>
      <c r="D22" s="57"/>
      <c r="E22" s="57"/>
      <c r="F22" s="57"/>
      <c r="G22" s="57"/>
      <c r="H22" s="57"/>
      <c r="I22" s="80"/>
      <c r="J22" s="57"/>
      <c r="K22" s="57"/>
      <c r="L22" s="80"/>
      <c r="M22" s="57"/>
      <c r="N22" s="80"/>
      <c r="O22" s="80"/>
      <c r="P22" s="80"/>
      <c r="Q22" s="80">
        <v>928300</v>
      </c>
      <c r="R22" s="80">
        <v>650000</v>
      </c>
      <c r="S22" s="80">
        <v>0</v>
      </c>
      <c r="T22" s="80">
        <v>200000</v>
      </c>
      <c r="U22" s="80">
        <v>923400</v>
      </c>
      <c r="V22" s="80">
        <v>1500000</v>
      </c>
      <c r="W22" s="80">
        <v>200000</v>
      </c>
      <c r="X22" s="57"/>
      <c r="Y22" s="57"/>
    </row>
    <row r="23" spans="1:25">
      <c r="A23" s="14">
        <v>2106</v>
      </c>
      <c r="B23" s="10" t="s">
        <v>2</v>
      </c>
      <c r="C23" s="10"/>
      <c r="D23" s="10"/>
      <c r="E23" s="10"/>
      <c r="F23" s="10"/>
      <c r="G23" s="10"/>
      <c r="H23" s="10"/>
      <c r="I23" s="10"/>
      <c r="J23" s="10"/>
      <c r="K23" s="10"/>
      <c r="L23" s="80"/>
      <c r="M23" s="10"/>
      <c r="N23" s="10"/>
      <c r="O23" s="10"/>
      <c r="P23" s="80"/>
      <c r="Q23" s="80">
        <v>0</v>
      </c>
      <c r="R23" s="80">
        <v>90000</v>
      </c>
      <c r="S23" s="80">
        <v>60000</v>
      </c>
      <c r="T23" s="80">
        <v>500000</v>
      </c>
      <c r="U23" s="80">
        <v>0</v>
      </c>
      <c r="V23" s="80">
        <v>1000000</v>
      </c>
      <c r="W23" s="80">
        <v>1000000</v>
      </c>
      <c r="X23" s="80"/>
      <c r="Y23" s="80"/>
    </row>
    <row r="24" spans="1:25" ht="16.5" thickBot="1">
      <c r="A24" s="7" t="s">
        <v>0</v>
      </c>
      <c r="B24" s="7"/>
      <c r="C24" s="4">
        <f>SUM(C19:C21)</f>
        <v>2979574</v>
      </c>
      <c r="D24" s="4">
        <f>SUM(D19:D21)</f>
        <v>7489000</v>
      </c>
      <c r="E24" s="4">
        <f>SUM(E19:E21)</f>
        <v>6940785</v>
      </c>
      <c r="F24" s="97">
        <f>E24/D24*100</f>
        <v>92.67973027106423</v>
      </c>
      <c r="G24" s="4">
        <f>SUM(G19:G21)</f>
        <v>2352000</v>
      </c>
      <c r="H24" s="4">
        <f>SUM(H19:H21)</f>
        <v>1550173.42</v>
      </c>
      <c r="I24" s="97">
        <f>H24/G24*100</f>
        <v>65.908733843537419</v>
      </c>
      <c r="J24" s="4">
        <f>SUM(J19:J21)</f>
        <v>1300000</v>
      </c>
      <c r="K24" s="4">
        <f>SUM(K19:K21)</f>
        <v>1663733</v>
      </c>
      <c r="L24" s="80">
        <f>K24/M24*100</f>
        <v>99.889407561953078</v>
      </c>
      <c r="M24" s="4">
        <f>SUM(M19:M21)</f>
        <v>1665575</v>
      </c>
      <c r="N24" s="4">
        <f>SUM(N19:N21)</f>
        <v>1940500</v>
      </c>
      <c r="O24" s="4">
        <f>SUM(O19:O21)</f>
        <v>1939044.8900000001</v>
      </c>
      <c r="P24" s="4">
        <f t="shared" ref="P24:Y24" si="1">SUM(P19:P23)</f>
        <v>2000000</v>
      </c>
      <c r="Q24" s="4">
        <f t="shared" si="1"/>
        <v>2010995</v>
      </c>
      <c r="R24" s="4">
        <f t="shared" si="1"/>
        <v>3190000</v>
      </c>
      <c r="S24" s="4">
        <f t="shared" si="1"/>
        <v>1855804.3</v>
      </c>
      <c r="T24" s="4">
        <f t="shared" si="1"/>
        <v>2501000</v>
      </c>
      <c r="U24" s="4">
        <f t="shared" si="1"/>
        <v>1227940</v>
      </c>
      <c r="V24" s="4">
        <f t="shared" si="1"/>
        <v>17000000</v>
      </c>
      <c r="W24" s="4">
        <f t="shared" si="1"/>
        <v>2700000</v>
      </c>
      <c r="X24" s="4">
        <f t="shared" si="1"/>
        <v>0</v>
      </c>
      <c r="Y24" s="4">
        <f t="shared" si="1"/>
        <v>0</v>
      </c>
    </row>
    <row r="25" spans="1:25" ht="15.7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1"/>
      <c r="T25" s="1"/>
      <c r="U25" s="1"/>
      <c r="V25" s="1"/>
      <c r="W25" s="1"/>
      <c r="X25" s="1"/>
      <c r="Y25" s="1"/>
    </row>
    <row r="26" spans="1:25" ht="16.5" hidden="1" thickBot="1">
      <c r="B26" s="56" t="s">
        <v>175</v>
      </c>
      <c r="H26" s="39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75"/>
      <c r="T26" s="349">
        <f>T12+T24</f>
        <v>4601000</v>
      </c>
      <c r="U26" s="367"/>
      <c r="V26" s="349">
        <f>V12+V24</f>
        <v>29500000</v>
      </c>
      <c r="W26" s="349">
        <f>W12+W24</f>
        <v>5400000</v>
      </c>
      <c r="X26" s="349"/>
      <c r="Y26" s="349"/>
    </row>
    <row r="27" spans="1:25" ht="15.75">
      <c r="A27" s="53"/>
      <c r="E27" s="47"/>
      <c r="F27" s="47"/>
      <c r="G27" s="47"/>
      <c r="H27" s="47"/>
      <c r="I27" s="47"/>
      <c r="J27" s="47"/>
      <c r="K27" s="50"/>
      <c r="L27" s="50"/>
      <c r="M27" s="47"/>
      <c r="N27" s="50"/>
      <c r="O27" s="50"/>
      <c r="P27" s="50"/>
      <c r="Q27" s="50"/>
      <c r="R27" s="45"/>
      <c r="S27" s="50"/>
      <c r="T27" s="50"/>
      <c r="U27" s="50"/>
      <c r="V27" s="50"/>
      <c r="W27" s="50"/>
      <c r="X27" s="50"/>
      <c r="Y27" s="50"/>
    </row>
    <row r="28" spans="1:25" ht="15.75">
      <c r="A28" s="39"/>
      <c r="B28" s="1"/>
      <c r="C28" s="1"/>
      <c r="D28" s="1"/>
      <c r="E28" s="47"/>
      <c r="F28" s="47"/>
      <c r="G28" s="47"/>
      <c r="H28" s="47"/>
      <c r="I28" s="51"/>
      <c r="J28" s="51"/>
      <c r="K28" s="50"/>
      <c r="L28" s="50"/>
      <c r="M28" s="51"/>
      <c r="N28" s="50"/>
      <c r="O28" s="50"/>
      <c r="P28" s="50"/>
      <c r="Q28" s="50"/>
      <c r="R28" s="45"/>
      <c r="S28" s="50"/>
      <c r="T28" s="50"/>
      <c r="U28" s="50"/>
      <c r="V28" s="50"/>
      <c r="W28" s="50"/>
      <c r="X28" s="50"/>
      <c r="Y28" s="50"/>
    </row>
    <row r="29" spans="1:25" ht="15.75">
      <c r="B29" s="42" t="s">
        <v>200</v>
      </c>
      <c r="C29" s="42" t="s">
        <v>200</v>
      </c>
      <c r="D29" s="42" t="s">
        <v>200</v>
      </c>
      <c r="H29" s="39"/>
      <c r="I29" s="75"/>
      <c r="J29" s="75"/>
      <c r="K29" s="75"/>
      <c r="L29" s="75"/>
      <c r="M29" s="75"/>
      <c r="N29" s="75"/>
      <c r="O29" s="75"/>
      <c r="P29" s="75"/>
      <c r="Q29" s="75"/>
      <c r="R29" s="76"/>
      <c r="S29" s="75"/>
      <c r="T29" s="75"/>
      <c r="U29" s="75"/>
      <c r="V29" s="380"/>
    </row>
    <row r="30" spans="1:25" ht="27.75" customHeight="1">
      <c r="B30" s="42" t="s">
        <v>139</v>
      </c>
      <c r="C30" s="42" t="s">
        <v>139</v>
      </c>
      <c r="D30" s="42" t="s">
        <v>139</v>
      </c>
      <c r="H30" s="39"/>
      <c r="I30" s="75"/>
      <c r="J30" s="75"/>
      <c r="K30" s="75"/>
      <c r="L30" s="75"/>
      <c r="M30" s="75"/>
      <c r="N30" s="75"/>
      <c r="O30" s="75"/>
      <c r="P30" s="75"/>
      <c r="Q30" s="75"/>
      <c r="R30" s="76"/>
      <c r="S30" s="75"/>
      <c r="T30" s="75"/>
      <c r="U30" s="75"/>
      <c r="V30" s="380"/>
    </row>
    <row r="31" spans="1:25">
      <c r="V31" s="50"/>
    </row>
  </sheetData>
  <mergeCells count="21">
    <mergeCell ref="R17:S17"/>
    <mergeCell ref="T17:U17"/>
    <mergeCell ref="A5:B6"/>
    <mergeCell ref="W17:X17"/>
    <mergeCell ref="Y5:Y6"/>
    <mergeCell ref="Y17:Y18"/>
    <mergeCell ref="P17:Q17"/>
    <mergeCell ref="R5:S5"/>
    <mergeCell ref="A17:B18"/>
    <mergeCell ref="D17:F17"/>
    <mergeCell ref="G17:I17"/>
    <mergeCell ref="K17:M17"/>
    <mergeCell ref="N17:O17"/>
    <mergeCell ref="A1:Y1"/>
    <mergeCell ref="G5:I5"/>
    <mergeCell ref="K5:M5"/>
    <mergeCell ref="N5:O5"/>
    <mergeCell ref="P5:Q5"/>
    <mergeCell ref="D5:F5"/>
    <mergeCell ref="W5:X5"/>
    <mergeCell ref="T5:U5"/>
  </mergeCells>
  <pageMargins left="0.7" right="0.7" top="0.75" bottom="0.75" header="0.3" footer="0.3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selection activeCell="S22" sqref="S22"/>
    </sheetView>
  </sheetViews>
  <sheetFormatPr defaultColWidth="9.140625" defaultRowHeight="15"/>
  <cols>
    <col min="1" max="1" width="9.140625" style="77"/>
    <col min="2" max="2" width="25.28515625" style="77" customWidth="1"/>
    <col min="3" max="15" width="0" style="77" hidden="1" customWidth="1"/>
    <col min="16" max="16" width="13.7109375" style="77" hidden="1" customWidth="1"/>
    <col min="17" max="17" width="13.7109375" style="77" customWidth="1"/>
    <col min="18" max="18" width="14.28515625" style="77" customWidth="1"/>
    <col min="19" max="19" width="13.7109375" style="77" customWidth="1"/>
    <col min="20" max="20" width="14.28515625" style="77" customWidth="1"/>
    <col min="21" max="21" width="12.140625" style="77" customWidth="1"/>
    <col min="22" max="22" width="15.85546875" style="77" hidden="1" customWidth="1"/>
    <col min="23" max="23" width="14" style="77" customWidth="1"/>
    <col min="24" max="25" width="14.42578125" style="77" customWidth="1"/>
    <col min="26" max="16384" width="9.140625" style="77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97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96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95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W5" s="444">
        <v>2022</v>
      </c>
      <c r="X5" s="445"/>
      <c r="Y5" s="441" t="s">
        <v>199</v>
      </c>
    </row>
    <row r="6" spans="1:25" ht="49.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5" t="s">
        <v>9</v>
      </c>
      <c r="V6" s="390" t="s">
        <v>6</v>
      </c>
      <c r="W6" s="67" t="s">
        <v>8</v>
      </c>
      <c r="X6" s="395" t="s">
        <v>198</v>
      </c>
      <c r="Y6" s="442"/>
    </row>
    <row r="7" spans="1:25">
      <c r="A7" s="24">
        <v>2001</v>
      </c>
      <c r="B7" s="17" t="s">
        <v>5</v>
      </c>
      <c r="C7" s="24"/>
      <c r="D7" s="272">
        <v>255000</v>
      </c>
      <c r="E7" s="272">
        <v>252406</v>
      </c>
      <c r="F7" s="272">
        <f>E7/D7*100</f>
        <v>98.982745098039217</v>
      </c>
      <c r="G7" s="272"/>
      <c r="H7" s="272"/>
      <c r="I7" s="272"/>
      <c r="J7" s="272"/>
      <c r="K7" s="272"/>
      <c r="L7" s="272"/>
      <c r="M7" s="272"/>
      <c r="N7" s="272"/>
      <c r="O7" s="272"/>
      <c r="P7" s="292">
        <v>0</v>
      </c>
      <c r="Q7" s="292">
        <v>2969551</v>
      </c>
      <c r="R7" s="292">
        <v>10000000</v>
      </c>
      <c r="S7" s="292">
        <v>10000000</v>
      </c>
      <c r="T7" s="292">
        <v>1000000</v>
      </c>
      <c r="U7" s="292">
        <v>200155.34</v>
      </c>
      <c r="V7" s="292">
        <v>2500000</v>
      </c>
      <c r="W7" s="80">
        <v>2000000</v>
      </c>
      <c r="X7" s="80"/>
      <c r="Y7" s="80"/>
    </row>
    <row r="8" spans="1:25">
      <c r="A8" s="24">
        <v>2003</v>
      </c>
      <c r="B8" s="21" t="s">
        <v>25</v>
      </c>
      <c r="C8" s="22">
        <v>187568</v>
      </c>
      <c r="D8" s="5">
        <v>5000000</v>
      </c>
      <c r="E8" s="5">
        <v>1927069</v>
      </c>
      <c r="F8" s="272">
        <f>E8/D8*100</f>
        <v>38.541379999999997</v>
      </c>
      <c r="G8" s="5">
        <v>750000</v>
      </c>
      <c r="H8" s="5">
        <v>749350</v>
      </c>
      <c r="I8" s="5">
        <f>H8/G8*100</f>
        <v>99.913333333333327</v>
      </c>
      <c r="J8" s="5">
        <v>2500000</v>
      </c>
      <c r="K8" s="5">
        <v>955768</v>
      </c>
      <c r="L8" s="5">
        <f>K8/M8*100</f>
        <v>74.20559006211181</v>
      </c>
      <c r="M8" s="5">
        <v>1288000</v>
      </c>
      <c r="N8" s="5">
        <v>0</v>
      </c>
      <c r="O8" s="5"/>
      <c r="P8" s="80">
        <v>500000</v>
      </c>
      <c r="Q8" s="80">
        <v>200983</v>
      </c>
      <c r="R8" s="80">
        <v>300000</v>
      </c>
      <c r="S8" s="80">
        <v>134000</v>
      </c>
      <c r="T8" s="80">
        <v>500000</v>
      </c>
      <c r="U8" s="292">
        <v>208997.98</v>
      </c>
      <c r="V8" s="80">
        <v>1000000</v>
      </c>
      <c r="W8" s="80">
        <v>1000000</v>
      </c>
      <c r="X8" s="80"/>
      <c r="Y8" s="80"/>
    </row>
    <row r="9" spans="1:25">
      <c r="A9" s="24">
        <v>2102</v>
      </c>
      <c r="B9" s="17" t="s">
        <v>4</v>
      </c>
      <c r="C9" s="22">
        <v>17733457</v>
      </c>
      <c r="D9" s="5">
        <v>1776000</v>
      </c>
      <c r="E9" s="5">
        <v>1330372</v>
      </c>
      <c r="F9" s="272">
        <f>E9/D9*100</f>
        <v>74.908333333333331</v>
      </c>
      <c r="G9" s="5">
        <v>600000</v>
      </c>
      <c r="H9" s="5">
        <v>550076.12</v>
      </c>
      <c r="I9" s="5">
        <f>H9/G9*100</f>
        <v>91.679353333333339</v>
      </c>
      <c r="J9" s="5">
        <v>1500000</v>
      </c>
      <c r="K9" s="5">
        <v>2227251</v>
      </c>
      <c r="L9" s="5">
        <f>K9/M9*100</f>
        <v>89.090040000000002</v>
      </c>
      <c r="M9" s="5">
        <v>2500000</v>
      </c>
      <c r="N9" s="5">
        <v>3310000</v>
      </c>
      <c r="O9" s="5">
        <v>3308657.6</v>
      </c>
      <c r="P9" s="80">
        <v>200000</v>
      </c>
      <c r="Q9" s="80">
        <v>286760</v>
      </c>
      <c r="R9" s="80">
        <v>500000</v>
      </c>
      <c r="S9" s="80">
        <v>496127.3</v>
      </c>
      <c r="T9" s="80">
        <v>1000000</v>
      </c>
      <c r="U9" s="292">
        <v>1118128.3799999999</v>
      </c>
      <c r="V9" s="80">
        <v>2500000</v>
      </c>
      <c r="W9" s="80">
        <v>2000000</v>
      </c>
      <c r="X9" s="80"/>
      <c r="Y9" s="80"/>
    </row>
    <row r="10" spans="1:25">
      <c r="A10" s="24">
        <v>2103</v>
      </c>
      <c r="B10" s="17" t="s">
        <v>3</v>
      </c>
      <c r="C10" s="22"/>
      <c r="D10" s="5"/>
      <c r="E10" s="5"/>
      <c r="F10" s="272"/>
      <c r="G10" s="5"/>
      <c r="H10" s="5"/>
      <c r="I10" s="5"/>
      <c r="J10" s="5"/>
      <c r="K10" s="5"/>
      <c r="L10" s="5"/>
      <c r="M10" s="5"/>
      <c r="N10" s="5">
        <v>417500</v>
      </c>
      <c r="O10" s="5">
        <v>417340.01</v>
      </c>
      <c r="P10" s="80"/>
      <c r="Q10" s="80">
        <v>65821</v>
      </c>
      <c r="R10" s="80">
        <v>0</v>
      </c>
      <c r="S10" s="80">
        <v>217525</v>
      </c>
      <c r="T10" s="80">
        <v>500000</v>
      </c>
      <c r="U10" s="292">
        <v>427704</v>
      </c>
      <c r="V10" s="80">
        <v>1000000</v>
      </c>
      <c r="W10" s="80">
        <v>500000</v>
      </c>
      <c r="X10" s="80"/>
      <c r="Y10" s="80"/>
    </row>
    <row r="11" spans="1:25">
      <c r="A11" s="24">
        <v>2104</v>
      </c>
      <c r="B11" s="17" t="s">
        <v>5</v>
      </c>
      <c r="C11" s="22"/>
      <c r="D11" s="5"/>
      <c r="E11" s="5"/>
      <c r="F11" s="272"/>
      <c r="G11" s="5"/>
      <c r="H11" s="5"/>
      <c r="I11" s="5"/>
      <c r="J11" s="5"/>
      <c r="K11" s="5"/>
      <c r="L11" s="5"/>
      <c r="M11" s="5"/>
      <c r="N11" s="5"/>
      <c r="O11" s="5"/>
      <c r="P11" s="80"/>
      <c r="Q11" s="80"/>
      <c r="R11" s="80">
        <v>20095000</v>
      </c>
      <c r="S11" s="80">
        <v>11148619.24</v>
      </c>
      <c r="T11" s="80"/>
      <c r="U11" s="292"/>
      <c r="V11" s="80">
        <v>42000000</v>
      </c>
      <c r="W11" s="80">
        <v>10000000</v>
      </c>
      <c r="X11" s="80"/>
      <c r="Y11" s="80"/>
    </row>
    <row r="12" spans="1:25">
      <c r="A12" s="14">
        <v>2106</v>
      </c>
      <c r="B12" s="10" t="s">
        <v>2</v>
      </c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0"/>
      <c r="N12" s="5">
        <v>0</v>
      </c>
      <c r="O12" s="5"/>
      <c r="P12" s="80"/>
      <c r="Q12" s="80"/>
      <c r="R12" s="80"/>
      <c r="S12" s="80"/>
      <c r="T12" s="80">
        <v>500000</v>
      </c>
      <c r="U12" s="292">
        <v>213850</v>
      </c>
      <c r="V12" s="80">
        <v>500000</v>
      </c>
      <c r="W12" s="80">
        <v>500000</v>
      </c>
      <c r="X12" s="80"/>
      <c r="Y12" s="80"/>
    </row>
    <row r="13" spans="1:25">
      <c r="A13" s="16">
        <v>2505</v>
      </c>
      <c r="B13" s="12" t="s">
        <v>35</v>
      </c>
      <c r="C13" s="87"/>
      <c r="D13" s="85"/>
      <c r="E13" s="86"/>
      <c r="F13" s="86"/>
      <c r="G13" s="84"/>
      <c r="H13" s="85"/>
      <c r="I13" s="84"/>
      <c r="J13" s="83"/>
      <c r="K13" s="142"/>
      <c r="L13" s="5"/>
      <c r="M13" s="83"/>
      <c r="N13" s="143"/>
      <c r="O13" s="143"/>
      <c r="P13" s="293"/>
      <c r="Q13" s="293"/>
      <c r="R13" s="294"/>
      <c r="S13" s="293"/>
      <c r="T13" s="293"/>
      <c r="U13" s="292"/>
      <c r="V13" s="293"/>
      <c r="W13" s="295"/>
      <c r="X13" s="295"/>
      <c r="Y13" s="295"/>
    </row>
    <row r="14" spans="1:25">
      <c r="A14" s="16">
        <v>2507</v>
      </c>
      <c r="B14" s="12" t="s">
        <v>1</v>
      </c>
      <c r="C14" s="87"/>
      <c r="D14" s="85"/>
      <c r="E14" s="86"/>
      <c r="F14" s="86"/>
      <c r="G14" s="84"/>
      <c r="H14" s="85"/>
      <c r="I14" s="84"/>
      <c r="J14" s="83"/>
      <c r="K14" s="142"/>
      <c r="L14" s="5"/>
      <c r="M14" s="83"/>
      <c r="N14" s="5">
        <v>0</v>
      </c>
      <c r="O14" s="5"/>
      <c r="P14" s="80"/>
      <c r="Q14" s="80"/>
      <c r="R14" s="80"/>
      <c r="S14" s="80"/>
      <c r="T14" s="80">
        <v>500000</v>
      </c>
      <c r="U14" s="292">
        <v>0</v>
      </c>
      <c r="V14" s="80">
        <v>500000</v>
      </c>
      <c r="W14" s="80">
        <v>500000</v>
      </c>
      <c r="X14" s="80"/>
      <c r="Y14" s="80"/>
    </row>
    <row r="15" spans="1:25" ht="16.5" thickBot="1">
      <c r="A15" s="7" t="s">
        <v>0</v>
      </c>
      <c r="B15" s="7"/>
      <c r="C15" s="4">
        <f>SUM(C7:C9)</f>
        <v>17921025</v>
      </c>
      <c r="D15" s="4">
        <f>SUM(D7:D9)</f>
        <v>7031000</v>
      </c>
      <c r="E15" s="4">
        <f>SUM(E7:E9)</f>
        <v>3509847</v>
      </c>
      <c r="F15" s="273">
        <f>E15/D15*100</f>
        <v>49.919598919072676</v>
      </c>
      <c r="G15" s="4">
        <f>SUM(G7:G9)</f>
        <v>1350000</v>
      </c>
      <c r="H15" s="4">
        <f>SUM(H7:H9)</f>
        <v>1299426.1200000001</v>
      </c>
      <c r="I15" s="4">
        <f>H15/G15*100</f>
        <v>96.25378666666667</v>
      </c>
      <c r="J15" s="4">
        <f>SUM(J7:J9)</f>
        <v>4000000</v>
      </c>
      <c r="K15" s="4">
        <f>SUM(K7:K9)</f>
        <v>3183019</v>
      </c>
      <c r="L15" s="5">
        <f>K15/M15*100</f>
        <v>84.029012671594501</v>
      </c>
      <c r="M15" s="4">
        <f>SUM(M7:M9)</f>
        <v>3788000</v>
      </c>
      <c r="N15" s="4">
        <f>SUM(N8:N14)</f>
        <v>3727500</v>
      </c>
      <c r="O15" s="4">
        <f>SUM(O8:O14)</f>
        <v>3725997.6100000003</v>
      </c>
      <c r="P15" s="4">
        <f>SUM(P7:P14)</f>
        <v>700000</v>
      </c>
      <c r="Q15" s="4">
        <f t="shared" ref="Q15:V15" si="0">SUM(Q7:Q14)</f>
        <v>3523115</v>
      </c>
      <c r="R15" s="4">
        <f t="shared" si="0"/>
        <v>30895000</v>
      </c>
      <c r="S15" s="4">
        <f t="shared" si="0"/>
        <v>21996271.539999999</v>
      </c>
      <c r="T15" s="4">
        <f>SUM(T7:T14)</f>
        <v>4000000</v>
      </c>
      <c r="U15" s="4">
        <f t="shared" si="0"/>
        <v>2168835.7000000002</v>
      </c>
      <c r="V15" s="4">
        <f t="shared" si="0"/>
        <v>50000000</v>
      </c>
      <c r="W15" s="4">
        <f>SUM(W7:W14)</f>
        <v>16500000</v>
      </c>
      <c r="X15" s="4">
        <f t="shared" ref="X15:Y15" si="1">SUM(X7:X14)</f>
        <v>0</v>
      </c>
      <c r="Y15" s="4">
        <f t="shared" si="1"/>
        <v>0</v>
      </c>
    </row>
    <row r="16" spans="1:25" ht="15.75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1"/>
      <c r="U16" s="1"/>
      <c r="V16" s="1"/>
      <c r="W16" s="1"/>
      <c r="X16" s="1"/>
      <c r="Y16" s="1"/>
    </row>
    <row r="17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  <c r="S18" s="1"/>
      <c r="T18" s="1"/>
      <c r="U18" s="1"/>
      <c r="V18" s="253"/>
      <c r="W18" s="1"/>
      <c r="X18" s="1"/>
      <c r="Y18" s="1"/>
    </row>
    <row r="19" spans="1:25" ht="15.75">
      <c r="A19" s="1"/>
      <c r="B19" s="409"/>
      <c r="C19" s="409"/>
      <c r="D19" s="40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1"/>
      <c r="T19" s="1"/>
      <c r="U19" s="1"/>
    </row>
    <row r="20" spans="1:25" ht="15.75">
      <c r="A20" s="1"/>
      <c r="B20" s="42" t="s">
        <v>200</v>
      </c>
      <c r="C20" s="49"/>
      <c r="D20" s="5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1"/>
      <c r="T20" s="1"/>
      <c r="U20" s="1"/>
      <c r="V20" s="380"/>
    </row>
    <row r="21" spans="1:25" ht="27.75" customHeight="1">
      <c r="A21" s="39"/>
      <c r="B21" s="42" t="s">
        <v>139</v>
      </c>
      <c r="C21" s="104"/>
      <c r="D21" s="104"/>
      <c r="E21" s="104"/>
      <c r="F21" s="52"/>
      <c r="G21" s="52"/>
      <c r="H21" s="52"/>
      <c r="I21" s="52"/>
      <c r="J21" s="52"/>
      <c r="K21" s="52"/>
      <c r="L21" s="52"/>
      <c r="M21" s="52"/>
      <c r="N21" s="104"/>
      <c r="O21" s="104"/>
      <c r="P21" s="104"/>
      <c r="Q21" s="104"/>
      <c r="R21" s="105"/>
      <c r="S21" s="104"/>
      <c r="T21" s="104"/>
      <c r="U21" s="104"/>
      <c r="V21" s="380"/>
    </row>
    <row r="22" spans="1:25" ht="15.75">
      <c r="A22" s="53"/>
      <c r="E22" s="47"/>
      <c r="F22" s="47"/>
      <c r="G22" s="47"/>
      <c r="H22" s="47"/>
      <c r="I22" s="47"/>
      <c r="J22" s="47"/>
      <c r="K22" s="50"/>
      <c r="L22" s="50"/>
      <c r="M22" s="47"/>
      <c r="N22" s="50"/>
      <c r="O22" s="50"/>
      <c r="P22" s="50"/>
      <c r="Q22" s="50"/>
      <c r="R22" s="45"/>
      <c r="S22" s="50"/>
      <c r="T22" s="50"/>
      <c r="U22" s="50"/>
      <c r="V22" s="50"/>
      <c r="W22" s="50"/>
      <c r="X22" s="50"/>
      <c r="Y22" s="50"/>
    </row>
    <row r="23" spans="1:25" ht="15.75">
      <c r="A23" s="39"/>
      <c r="E23" s="47"/>
      <c r="F23" s="47"/>
      <c r="G23" s="47"/>
      <c r="H23" s="47"/>
      <c r="I23" s="51"/>
      <c r="J23" s="51"/>
      <c r="K23" s="50"/>
      <c r="L23" s="50"/>
      <c r="M23" s="51"/>
      <c r="N23" s="50"/>
      <c r="O23" s="50"/>
      <c r="P23" s="50"/>
      <c r="Q23" s="50"/>
      <c r="R23" s="45"/>
      <c r="S23" s="50"/>
      <c r="T23" s="50"/>
      <c r="U23" s="50"/>
      <c r="V23" s="50"/>
      <c r="W23" s="50"/>
      <c r="X23" s="50"/>
      <c r="Y23" s="50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1"/>
      <c r="T25" s="1"/>
      <c r="U25" s="1"/>
      <c r="V25" s="1"/>
      <c r="W25" s="1"/>
      <c r="X25" s="1"/>
      <c r="Y25" s="1"/>
    </row>
  </sheetData>
  <mergeCells count="12">
    <mergeCell ref="A1:Y1"/>
    <mergeCell ref="T5:U5"/>
    <mergeCell ref="B19:D19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8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4"/>
  <sheetViews>
    <sheetView workbookViewId="0">
      <selection activeCell="W23" sqref="W23"/>
    </sheetView>
  </sheetViews>
  <sheetFormatPr defaultColWidth="9.140625" defaultRowHeight="15"/>
  <cols>
    <col min="1" max="1" width="8.28515625" style="77" customWidth="1"/>
    <col min="2" max="2" width="24.85546875" style="77" customWidth="1"/>
    <col min="3" max="15" width="0" style="77" hidden="1" customWidth="1"/>
    <col min="16" max="16" width="15.140625" style="77" hidden="1" customWidth="1"/>
    <col min="17" max="17" width="13.85546875" style="77" customWidth="1"/>
    <col min="18" max="18" width="15.28515625" style="289" customWidth="1"/>
    <col min="19" max="19" width="14.140625" style="77" customWidth="1"/>
    <col min="20" max="20" width="13.5703125" style="77" customWidth="1"/>
    <col min="21" max="21" width="12.85546875" style="77" customWidth="1"/>
    <col min="22" max="22" width="13.5703125" style="77" hidden="1" customWidth="1"/>
    <col min="23" max="23" width="14.85546875" style="77" customWidth="1"/>
    <col min="24" max="24" width="12.7109375" style="77" customWidth="1"/>
    <col min="25" max="25" width="14.28515625" style="77" customWidth="1"/>
    <col min="26" max="16384" width="9.140625" style="77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94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.7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50">
        <v>2019</v>
      </c>
      <c r="Q5" s="451"/>
      <c r="R5" s="449">
        <v>2020</v>
      </c>
      <c r="S5" s="449"/>
      <c r="T5" s="449">
        <v>2021</v>
      </c>
      <c r="U5" s="449"/>
      <c r="W5" s="452">
        <v>2022</v>
      </c>
      <c r="X5" s="453"/>
      <c r="Y5" s="441" t="s">
        <v>199</v>
      </c>
    </row>
    <row r="6" spans="1:25" ht="51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286" t="s">
        <v>8</v>
      </c>
      <c r="Q6" s="288" t="s">
        <v>9</v>
      </c>
      <c r="R6" s="287" t="s">
        <v>8</v>
      </c>
      <c r="S6" s="288" t="s">
        <v>9</v>
      </c>
      <c r="T6" s="287" t="s">
        <v>8</v>
      </c>
      <c r="U6" s="288" t="s">
        <v>9</v>
      </c>
      <c r="V6" s="288" t="s">
        <v>6</v>
      </c>
      <c r="W6" s="287" t="s">
        <v>8</v>
      </c>
      <c r="X6" s="395" t="s">
        <v>198</v>
      </c>
      <c r="Y6" s="442"/>
    </row>
    <row r="7" spans="1:25">
      <c r="A7" s="204">
        <v>2001</v>
      </c>
      <c r="B7" s="21" t="s">
        <v>5</v>
      </c>
      <c r="C7" s="205">
        <v>795039</v>
      </c>
      <c r="D7" s="11">
        <v>3135000</v>
      </c>
      <c r="E7" s="11">
        <v>3025670</v>
      </c>
      <c r="F7" s="5">
        <f>E7/D7*100</f>
        <v>96.512599681020745</v>
      </c>
      <c r="G7" s="11">
        <v>3800000</v>
      </c>
      <c r="H7" s="11">
        <v>3798548.6</v>
      </c>
      <c r="I7" s="5">
        <f>H7/G7*100</f>
        <v>99.961805263157899</v>
      </c>
      <c r="J7" s="5"/>
      <c r="K7" s="5">
        <v>3603455</v>
      </c>
      <c r="L7" s="5">
        <f>K7/M7*100</f>
        <v>99.09216855476248</v>
      </c>
      <c r="M7" s="5">
        <v>3636468</v>
      </c>
      <c r="N7" s="5">
        <v>22837750.07</v>
      </c>
      <c r="O7" s="202">
        <v>18010383.289999999</v>
      </c>
      <c r="P7" s="150"/>
      <c r="Q7" s="150"/>
      <c r="R7" s="80">
        <v>20000000</v>
      </c>
      <c r="S7" s="80">
        <v>0</v>
      </c>
      <c r="T7" s="80">
        <v>10000000</v>
      </c>
      <c r="U7" s="80">
        <v>7422068.0300000003</v>
      </c>
      <c r="V7" s="80">
        <v>3000000</v>
      </c>
      <c r="W7" s="80">
        <v>2000000</v>
      </c>
      <c r="X7" s="80"/>
      <c r="Y7" s="80"/>
    </row>
    <row r="8" spans="1:25">
      <c r="A8" s="204">
        <v>2002</v>
      </c>
      <c r="B8" s="21" t="s">
        <v>26</v>
      </c>
      <c r="C8" s="187"/>
      <c r="D8" s="11"/>
      <c r="E8" s="11"/>
      <c r="F8" s="5"/>
      <c r="G8" s="11"/>
      <c r="H8" s="11"/>
      <c r="I8" s="5"/>
      <c r="J8" s="5">
        <v>1000000</v>
      </c>
      <c r="K8" s="5">
        <v>888103</v>
      </c>
      <c r="L8" s="5">
        <f>K8/M8*100</f>
        <v>99.989079036253088</v>
      </c>
      <c r="M8" s="5">
        <v>888200</v>
      </c>
      <c r="N8" s="5"/>
      <c r="O8" s="202"/>
      <c r="P8" s="150"/>
      <c r="Q8" s="150"/>
      <c r="R8" s="80">
        <v>900000</v>
      </c>
      <c r="S8" s="80">
        <v>497429.16</v>
      </c>
      <c r="T8" s="80">
        <v>2000000</v>
      </c>
      <c r="U8" s="80">
        <v>1839106.33</v>
      </c>
      <c r="V8" s="80">
        <v>5500000</v>
      </c>
      <c r="W8" s="80">
        <v>2000000</v>
      </c>
      <c r="X8" s="80"/>
      <c r="Y8" s="80"/>
    </row>
    <row r="9" spans="1:25">
      <c r="A9" s="24">
        <v>2003</v>
      </c>
      <c r="B9" s="21" t="s">
        <v>25</v>
      </c>
      <c r="C9" s="24"/>
      <c r="D9" s="5">
        <v>1650000</v>
      </c>
      <c r="E9" s="5">
        <v>1603803</v>
      </c>
      <c r="F9" s="5">
        <f>E9/D9*100</f>
        <v>97.200181818181818</v>
      </c>
      <c r="G9" s="5">
        <v>525000</v>
      </c>
      <c r="H9" s="5">
        <v>513435</v>
      </c>
      <c r="I9" s="5">
        <f>H9/G9*100</f>
        <v>97.797142857142859</v>
      </c>
      <c r="J9" s="5"/>
      <c r="K9" s="5"/>
      <c r="L9" s="5"/>
      <c r="M9" s="5"/>
      <c r="N9" s="5"/>
      <c r="O9" s="202"/>
      <c r="P9" s="150"/>
      <c r="Q9" s="150">
        <v>976123</v>
      </c>
      <c r="R9" s="80">
        <v>540000</v>
      </c>
      <c r="S9" s="80">
        <v>540000</v>
      </c>
      <c r="T9" s="80">
        <v>1000000</v>
      </c>
      <c r="U9" s="80">
        <v>798311.6</v>
      </c>
      <c r="V9" s="80">
        <v>1500000</v>
      </c>
      <c r="W9" s="80">
        <v>1500000</v>
      </c>
      <c r="X9" s="80"/>
      <c r="Y9" s="80"/>
    </row>
    <row r="10" spans="1:25">
      <c r="A10" s="16">
        <v>2102</v>
      </c>
      <c r="B10" s="21" t="s">
        <v>4</v>
      </c>
      <c r="C10" s="16"/>
      <c r="D10" s="11">
        <v>5300000</v>
      </c>
      <c r="E10" s="11">
        <v>5181288</v>
      </c>
      <c r="F10" s="5">
        <f>E10/D10*100</f>
        <v>97.760150943396226</v>
      </c>
      <c r="G10" s="11">
        <v>1212000</v>
      </c>
      <c r="H10" s="11">
        <v>1212000</v>
      </c>
      <c r="I10" s="5">
        <f>H10/G10*100</f>
        <v>100</v>
      </c>
      <c r="J10" s="11"/>
      <c r="K10" s="11">
        <v>2945656</v>
      </c>
      <c r="L10" s="5">
        <f>K10/M10*100</f>
        <v>99.628025463919684</v>
      </c>
      <c r="M10" s="11">
        <v>2956654</v>
      </c>
      <c r="N10" s="5">
        <v>4636805</v>
      </c>
      <c r="O10" s="5">
        <v>4636713.63</v>
      </c>
      <c r="P10" s="80"/>
      <c r="Q10" s="80"/>
      <c r="R10" s="80">
        <v>540000</v>
      </c>
      <c r="S10" s="80">
        <v>540000</v>
      </c>
      <c r="T10" s="80"/>
      <c r="U10" s="80"/>
      <c r="V10" s="80">
        <v>2700000</v>
      </c>
      <c r="W10" s="80">
        <v>1000000</v>
      </c>
      <c r="X10" s="80"/>
      <c r="Y10" s="80"/>
    </row>
    <row r="11" spans="1:25">
      <c r="A11" s="16">
        <v>2103</v>
      </c>
      <c r="B11" s="21" t="s">
        <v>3</v>
      </c>
      <c r="C11" s="18">
        <v>4381883</v>
      </c>
      <c r="D11" s="11">
        <v>2225000</v>
      </c>
      <c r="E11" s="11">
        <v>2186367</v>
      </c>
      <c r="F11" s="5">
        <f>E11/D11*100</f>
        <v>98.263685393258427</v>
      </c>
      <c r="G11" s="11">
        <v>2562500</v>
      </c>
      <c r="H11" s="11">
        <v>2556477.94</v>
      </c>
      <c r="I11" s="5">
        <f>H11/G11*100</f>
        <v>99.764992780487802</v>
      </c>
      <c r="J11" s="11">
        <v>5000000</v>
      </c>
      <c r="K11" s="11">
        <v>5792454</v>
      </c>
      <c r="L11" s="5">
        <f>K11/M11*100</f>
        <v>99.116678154082877</v>
      </c>
      <c r="M11" s="11">
        <v>5844076</v>
      </c>
      <c r="N11" s="5">
        <v>11117556.689999999</v>
      </c>
      <c r="O11" s="5">
        <v>11116857.960000001</v>
      </c>
      <c r="P11" s="80">
        <v>1000000</v>
      </c>
      <c r="Q11" s="80"/>
      <c r="R11" s="80">
        <v>833000</v>
      </c>
      <c r="S11" s="80">
        <v>833000</v>
      </c>
      <c r="T11" s="80">
        <v>1000000</v>
      </c>
      <c r="U11" s="80">
        <v>3509139.66</v>
      </c>
      <c r="V11" s="80">
        <v>3200000</v>
      </c>
      <c r="W11" s="80">
        <v>1000000</v>
      </c>
      <c r="X11" s="80"/>
      <c r="Y11" s="80"/>
    </row>
    <row r="12" spans="1:25">
      <c r="A12" s="16">
        <v>2104</v>
      </c>
      <c r="B12" s="21" t="s">
        <v>33</v>
      </c>
      <c r="C12" s="16"/>
      <c r="D12" s="11"/>
      <c r="E12" s="11"/>
      <c r="F12" s="5"/>
      <c r="G12" s="11">
        <v>0</v>
      </c>
      <c r="H12" s="11">
        <v>0</v>
      </c>
      <c r="I12" s="5"/>
      <c r="J12" s="11"/>
      <c r="K12" s="11"/>
      <c r="L12" s="5"/>
      <c r="M12" s="11"/>
      <c r="N12" s="5"/>
      <c r="O12" s="5"/>
      <c r="P12" s="80"/>
      <c r="Q12" s="80"/>
      <c r="R12" s="80">
        <v>10000000</v>
      </c>
      <c r="S12" s="80">
        <v>15761653.869999999</v>
      </c>
      <c r="T12" s="80">
        <v>5000000</v>
      </c>
      <c r="U12" s="80">
        <v>9082534.6799999997</v>
      </c>
      <c r="V12" s="80">
        <v>10850000</v>
      </c>
      <c r="W12" s="80">
        <v>10000000</v>
      </c>
      <c r="X12" s="80"/>
      <c r="Y12" s="80"/>
    </row>
    <row r="13" spans="1:25">
      <c r="A13" s="14">
        <v>2106</v>
      </c>
      <c r="B13" s="10" t="s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10"/>
      <c r="N13" s="11">
        <v>650341.4</v>
      </c>
      <c r="O13" s="11">
        <v>620800</v>
      </c>
      <c r="P13" s="57"/>
      <c r="Q13" s="57"/>
      <c r="R13" s="80">
        <v>360000</v>
      </c>
      <c r="S13" s="80">
        <v>102000</v>
      </c>
      <c r="T13" s="80">
        <v>1000000</v>
      </c>
      <c r="U13" s="80">
        <v>1144950</v>
      </c>
      <c r="V13" s="80">
        <v>1000000</v>
      </c>
      <c r="W13" s="80">
        <v>1000000</v>
      </c>
      <c r="X13" s="80"/>
      <c r="Y13" s="80"/>
    </row>
    <row r="14" spans="1:25">
      <c r="A14" s="13">
        <v>2401</v>
      </c>
      <c r="B14" s="12" t="s">
        <v>149</v>
      </c>
      <c r="C14" s="12"/>
      <c r="D14" s="12"/>
      <c r="E14" s="12"/>
      <c r="F14" s="12"/>
      <c r="G14" s="10"/>
      <c r="H14" s="12"/>
      <c r="I14" s="10"/>
      <c r="J14" s="10"/>
      <c r="K14" s="10"/>
      <c r="L14" s="5"/>
      <c r="M14" s="10"/>
      <c r="N14" s="11"/>
      <c r="O14" s="11"/>
      <c r="P14" s="57">
        <v>30000000</v>
      </c>
      <c r="Q14" s="57">
        <v>13133780</v>
      </c>
      <c r="R14" s="80">
        <v>0</v>
      </c>
      <c r="S14" s="80">
        <v>9999999.5</v>
      </c>
      <c r="T14" s="80">
        <v>11000000</v>
      </c>
      <c r="U14" s="80">
        <v>4883939.4800000004</v>
      </c>
      <c r="V14" s="80">
        <v>12950000</v>
      </c>
      <c r="W14" s="80">
        <v>10000000</v>
      </c>
      <c r="X14" s="80"/>
      <c r="Y14" s="80"/>
    </row>
    <row r="15" spans="1:25">
      <c r="A15" s="16">
        <v>2507</v>
      </c>
      <c r="B15" s="12" t="s">
        <v>1</v>
      </c>
      <c r="C15" s="87"/>
      <c r="D15" s="85"/>
      <c r="E15" s="86"/>
      <c r="F15" s="86"/>
      <c r="G15" s="84"/>
      <c r="H15" s="85"/>
      <c r="I15" s="84"/>
      <c r="J15" s="83"/>
      <c r="K15" s="142"/>
      <c r="L15" s="5"/>
      <c r="M15" s="83"/>
      <c r="N15" s="5">
        <v>1000000</v>
      </c>
      <c r="O15" s="5"/>
      <c r="P15" s="80">
        <v>0</v>
      </c>
      <c r="Q15" s="80"/>
      <c r="R15" s="80">
        <v>0</v>
      </c>
      <c r="S15" s="80">
        <v>1000000</v>
      </c>
      <c r="T15" s="80">
        <v>1000000</v>
      </c>
      <c r="U15" s="80">
        <v>1000000</v>
      </c>
      <c r="V15" s="80">
        <v>1000000</v>
      </c>
      <c r="W15" s="80">
        <v>1000000</v>
      </c>
      <c r="X15" s="80"/>
      <c r="Y15" s="80"/>
    </row>
    <row r="16" spans="1:25" ht="16.5" thickBot="1">
      <c r="A16" s="7" t="s">
        <v>0</v>
      </c>
      <c r="B16" s="7"/>
      <c r="C16" s="4">
        <f>SUM(C7:C11)</f>
        <v>5176922</v>
      </c>
      <c r="D16" s="4">
        <f>SUM(D7:D11)</f>
        <v>12310000</v>
      </c>
      <c r="E16" s="4">
        <f>SUM(E7:E11)</f>
        <v>11997128</v>
      </c>
      <c r="F16" s="6">
        <f>E16/D16*100</f>
        <v>97.458391551584072</v>
      </c>
      <c r="G16" s="4">
        <f>SUM(G7:G11)</f>
        <v>8099500</v>
      </c>
      <c r="H16" s="4">
        <f>SUM(H7:H11)</f>
        <v>8080461.5399999991</v>
      </c>
      <c r="I16" s="4">
        <f>H16/G16*100</f>
        <v>99.764942774245313</v>
      </c>
      <c r="J16" s="4">
        <f>SUM(J7:J11)</f>
        <v>6000000</v>
      </c>
      <c r="K16" s="4">
        <f>SUM(K7:K11)</f>
        <v>13229668</v>
      </c>
      <c r="L16" s="5">
        <f>K16/M16*100</f>
        <v>99.281597442718024</v>
      </c>
      <c r="M16" s="4">
        <f>SUM(M7:M11)</f>
        <v>13325398</v>
      </c>
      <c r="N16" s="4">
        <f t="shared" ref="N16:O16" si="0">SUM(N7:N15)</f>
        <v>40242453.159999996</v>
      </c>
      <c r="O16" s="4">
        <f t="shared" si="0"/>
        <v>34384754.879999995</v>
      </c>
      <c r="P16" s="328">
        <f>SUM(P7:P15)</f>
        <v>31000000</v>
      </c>
      <c r="Q16" s="328">
        <f t="shared" ref="Q16:U16" si="1">SUM(Q7:Q15)</f>
        <v>14109903</v>
      </c>
      <c r="R16" s="328">
        <f t="shared" si="1"/>
        <v>33173000</v>
      </c>
      <c r="S16" s="328">
        <f t="shared" si="1"/>
        <v>29274082.530000001</v>
      </c>
      <c r="T16" s="328">
        <f t="shared" si="1"/>
        <v>32000000</v>
      </c>
      <c r="U16" s="328">
        <f t="shared" si="1"/>
        <v>29680049.779999997</v>
      </c>
      <c r="V16" s="328">
        <f>SUM(V7:V15)</f>
        <v>41700000</v>
      </c>
      <c r="W16" s="4">
        <f>SUM(W7:W15)</f>
        <v>29500000</v>
      </c>
      <c r="X16" s="4">
        <f t="shared" ref="X16:Y16" si="2">SUM(X7:X15)</f>
        <v>0</v>
      </c>
      <c r="Y16" s="4">
        <f t="shared" si="2"/>
        <v>0</v>
      </c>
    </row>
    <row r="17" spans="1:25" ht="15.75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1"/>
      <c r="T19" s="1"/>
      <c r="U19" s="1"/>
      <c r="V19" s="254"/>
      <c r="W19" s="1"/>
      <c r="X19" s="1"/>
      <c r="Y19" s="1"/>
    </row>
    <row r="20" spans="1:25" ht="15.75">
      <c r="A20" s="1"/>
      <c r="B20" s="42" t="s">
        <v>200</v>
      </c>
      <c r="C20" s="42" t="s">
        <v>200</v>
      </c>
      <c r="D20" s="42" t="s">
        <v>200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1"/>
      <c r="T20" s="1"/>
      <c r="U20" s="1"/>
      <c r="V20" s="380" t="s">
        <v>178</v>
      </c>
    </row>
    <row r="21" spans="1:25" ht="26.25" customHeight="1">
      <c r="A21" s="1"/>
      <c r="B21" s="42" t="s">
        <v>139</v>
      </c>
      <c r="C21" s="42" t="s">
        <v>139</v>
      </c>
      <c r="D21" s="42" t="s">
        <v>139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1"/>
      <c r="T21" s="1"/>
      <c r="U21" s="1"/>
      <c r="V21" s="380" t="s">
        <v>179</v>
      </c>
    </row>
    <row r="22" spans="1:25" ht="15.75">
      <c r="A22" s="53"/>
      <c r="E22" s="47"/>
      <c r="F22" s="47"/>
      <c r="G22" s="47"/>
      <c r="H22" s="47"/>
      <c r="I22" s="47"/>
      <c r="J22" s="47"/>
      <c r="K22" s="50"/>
      <c r="L22" s="50"/>
      <c r="M22" s="47"/>
      <c r="N22" s="50"/>
      <c r="O22" s="50"/>
      <c r="P22" s="50"/>
      <c r="Q22" s="50"/>
      <c r="R22" s="45"/>
      <c r="S22" s="50"/>
      <c r="T22" s="50"/>
      <c r="U22" s="50"/>
      <c r="V22" s="50" t="s">
        <v>180</v>
      </c>
    </row>
    <row r="23" spans="1:25" ht="15.75">
      <c r="A23" s="39"/>
      <c r="E23" s="47"/>
      <c r="F23" s="47"/>
      <c r="G23" s="47"/>
      <c r="H23" s="47"/>
      <c r="I23" s="51"/>
      <c r="J23" s="51"/>
      <c r="K23" s="50"/>
      <c r="L23" s="50"/>
      <c r="M23" s="51"/>
      <c r="N23" s="50"/>
      <c r="O23" s="50"/>
      <c r="P23" s="50"/>
      <c r="Q23" s="50"/>
      <c r="R23" s="45"/>
      <c r="S23" s="50"/>
      <c r="T23" s="50"/>
      <c r="U23" s="50"/>
      <c r="V23" s="50"/>
    </row>
    <row r="24" spans="1:25">
      <c r="H24" s="39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75"/>
      <c r="T24" s="75"/>
      <c r="U24" s="75"/>
      <c r="V24" s="75"/>
      <c r="W24" s="75"/>
      <c r="X24" s="75"/>
      <c r="Y24" s="75"/>
    </row>
  </sheetData>
  <mergeCells count="11">
    <mergeCell ref="A1:Y1"/>
    <mergeCell ref="T5:U5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0"/>
  <sheetViews>
    <sheetView topLeftCell="A16" workbookViewId="0">
      <selection activeCell="X16" sqref="X16"/>
    </sheetView>
  </sheetViews>
  <sheetFormatPr defaultColWidth="9.140625" defaultRowHeight="15"/>
  <cols>
    <col min="1" max="1" width="9.140625" style="77"/>
    <col min="2" max="2" width="24.42578125" style="77" customWidth="1"/>
    <col min="3" max="15" width="0" style="77" hidden="1" customWidth="1"/>
    <col min="16" max="16" width="14.140625" style="77" hidden="1" customWidth="1"/>
    <col min="17" max="17" width="13.7109375" style="77" customWidth="1"/>
    <col min="18" max="18" width="12.5703125" style="77" customWidth="1"/>
    <col min="19" max="19" width="13.42578125" style="77" customWidth="1"/>
    <col min="20" max="20" width="13.140625" style="77" customWidth="1"/>
    <col min="21" max="21" width="12.28515625" style="77" customWidth="1"/>
    <col min="22" max="22" width="14.28515625" style="77" hidden="1" customWidth="1"/>
    <col min="23" max="25" width="13.85546875" style="77" customWidth="1"/>
    <col min="26" max="16384" width="9.140625" style="77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91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90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V5" s="70">
        <v>2022</v>
      </c>
      <c r="W5" s="444">
        <v>2022</v>
      </c>
      <c r="X5" s="445"/>
      <c r="Y5" s="441" t="s">
        <v>199</v>
      </c>
    </row>
    <row r="6" spans="1:25" ht="51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406" t="s">
        <v>9</v>
      </c>
      <c r="V6" s="66" t="s">
        <v>6</v>
      </c>
      <c r="W6" s="67" t="s">
        <v>8</v>
      </c>
      <c r="X6" s="406" t="s">
        <v>198</v>
      </c>
      <c r="Y6" s="442"/>
    </row>
    <row r="7" spans="1:25">
      <c r="A7" s="24">
        <v>2003</v>
      </c>
      <c r="B7" s="21" t="s">
        <v>25</v>
      </c>
      <c r="C7" s="24"/>
      <c r="D7" s="80">
        <v>500000</v>
      </c>
      <c r="E7" s="80"/>
      <c r="F7" s="80"/>
      <c r="G7" s="80">
        <v>1000000</v>
      </c>
      <c r="H7" s="80">
        <v>981500</v>
      </c>
      <c r="I7" s="80">
        <f>H7/G7*100</f>
        <v>98.15</v>
      </c>
      <c r="J7" s="80">
        <v>800000</v>
      </c>
      <c r="K7" s="80"/>
      <c r="L7" s="80"/>
      <c r="M7" s="80">
        <v>800000</v>
      </c>
      <c r="N7" s="80">
        <v>800000</v>
      </c>
      <c r="O7" s="80">
        <v>0</v>
      </c>
      <c r="P7" s="80">
        <v>200000</v>
      </c>
      <c r="Q7" s="80">
        <v>0</v>
      </c>
      <c r="R7" s="80">
        <v>72090</v>
      </c>
      <c r="S7" s="80">
        <v>0</v>
      </c>
      <c r="T7" s="80">
        <v>500000</v>
      </c>
      <c r="U7" s="80">
        <v>0</v>
      </c>
      <c r="V7" s="80">
        <v>500000</v>
      </c>
      <c r="W7" s="80">
        <v>500000</v>
      </c>
      <c r="X7" s="80"/>
      <c r="Y7" s="80"/>
    </row>
    <row r="8" spans="1:25">
      <c r="A8" s="24">
        <v>2102</v>
      </c>
      <c r="B8" s="21" t="s">
        <v>4</v>
      </c>
      <c r="C8" s="1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>
        <v>1000000</v>
      </c>
      <c r="U8" s="57">
        <v>0</v>
      </c>
      <c r="V8" s="57">
        <v>1000000</v>
      </c>
      <c r="W8" s="57">
        <v>1000000</v>
      </c>
      <c r="X8" s="57"/>
      <c r="Y8" s="57"/>
    </row>
    <row r="9" spans="1:25" ht="16.5" thickBot="1">
      <c r="A9" s="191" t="s">
        <v>0</v>
      </c>
      <c r="B9" s="191"/>
      <c r="C9" s="4">
        <f>SUM(C7:C7)</f>
        <v>0</v>
      </c>
      <c r="D9" s="4">
        <f>SUM(D7:D7)</f>
        <v>500000</v>
      </c>
      <c r="E9" s="4">
        <f>SUM(E7:E7)</f>
        <v>0</v>
      </c>
      <c r="F9" s="4"/>
      <c r="G9" s="4">
        <f>SUM(G7:G7)</f>
        <v>1000000</v>
      </c>
      <c r="H9" s="4">
        <f>SUM(H7:H7)</f>
        <v>981500</v>
      </c>
      <c r="I9" s="97">
        <f>H9/G9*100</f>
        <v>98.15</v>
      </c>
      <c r="J9" s="4">
        <f>SUM(J7:J7)</f>
        <v>800000</v>
      </c>
      <c r="K9" s="4"/>
      <c r="L9" s="4"/>
      <c r="M9" s="4">
        <f>SUM(M7:M7)</f>
        <v>800000</v>
      </c>
      <c r="N9" s="4">
        <f>SUM(N7:N7)</f>
        <v>800000</v>
      </c>
      <c r="O9" s="4"/>
      <c r="P9" s="4">
        <f>SUM(P7:P8)</f>
        <v>200000</v>
      </c>
      <c r="Q9" s="4">
        <f t="shared" ref="Q9:W9" si="0">SUM(Q7:Q8)</f>
        <v>0</v>
      </c>
      <c r="R9" s="4">
        <f t="shared" si="0"/>
        <v>72090</v>
      </c>
      <c r="S9" s="4">
        <f t="shared" si="0"/>
        <v>0</v>
      </c>
      <c r="T9" s="4">
        <f t="shared" si="0"/>
        <v>1500000</v>
      </c>
      <c r="U9" s="4">
        <f t="shared" si="0"/>
        <v>0</v>
      </c>
      <c r="V9" s="4">
        <f t="shared" si="0"/>
        <v>1500000</v>
      </c>
      <c r="W9" s="4">
        <f t="shared" si="0"/>
        <v>1500000</v>
      </c>
      <c r="X9" s="4"/>
      <c r="Y9" s="4"/>
    </row>
    <row r="10" spans="1:25" ht="16.5" thickTop="1">
      <c r="A10" s="56"/>
      <c r="B10" s="56"/>
      <c r="C10" s="56"/>
      <c r="D10" s="54"/>
      <c r="E10" s="54"/>
      <c r="F10" s="54"/>
      <c r="G10" s="54"/>
      <c r="H10" s="54"/>
      <c r="I10" s="22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>
      <c r="A11" s="38" t="s">
        <v>89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1"/>
      <c r="S11" s="39"/>
      <c r="T11" s="39"/>
      <c r="U11" s="39"/>
      <c r="V11" s="39"/>
      <c r="W11" s="39"/>
      <c r="X11" s="39"/>
      <c r="Y11" s="39"/>
    </row>
    <row r="12" spans="1:25">
      <c r="A12" s="38" t="s">
        <v>88</v>
      </c>
      <c r="B12" s="19"/>
      <c r="C12" s="1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1"/>
      <c r="T12" s="1"/>
      <c r="U12" s="1"/>
      <c r="V12" s="1"/>
      <c r="W12" s="1"/>
      <c r="X12" s="1"/>
      <c r="Y12" s="1"/>
    </row>
    <row r="13" spans="1:25" ht="15" customHeight="1">
      <c r="A13" s="430" t="s">
        <v>15</v>
      </c>
      <c r="B13" s="431"/>
      <c r="C13" s="72">
        <v>2014</v>
      </c>
      <c r="D13" s="427">
        <v>2015</v>
      </c>
      <c r="E13" s="428"/>
      <c r="F13" s="429"/>
      <c r="G13" s="427">
        <v>2016</v>
      </c>
      <c r="H13" s="428"/>
      <c r="I13" s="429"/>
      <c r="J13" s="68">
        <v>2017</v>
      </c>
      <c r="K13" s="420">
        <v>2017</v>
      </c>
      <c r="L13" s="421"/>
      <c r="M13" s="422"/>
      <c r="N13" s="420">
        <v>2018</v>
      </c>
      <c r="O13" s="422"/>
      <c r="P13" s="420">
        <v>2019</v>
      </c>
      <c r="Q13" s="422"/>
      <c r="R13" s="435">
        <v>2020</v>
      </c>
      <c r="S13" s="435"/>
      <c r="T13" s="435">
        <v>2021</v>
      </c>
      <c r="U13" s="435"/>
      <c r="W13" s="444">
        <v>2022</v>
      </c>
      <c r="X13" s="445"/>
      <c r="Y13" s="441" t="s">
        <v>199</v>
      </c>
    </row>
    <row r="14" spans="1:25" ht="46.5" customHeight="1">
      <c r="A14" s="432"/>
      <c r="B14" s="433"/>
      <c r="C14" s="69" t="s">
        <v>9</v>
      </c>
      <c r="D14" s="68" t="s">
        <v>8</v>
      </c>
      <c r="E14" s="68" t="s">
        <v>9</v>
      </c>
      <c r="F14" s="66" t="s">
        <v>12</v>
      </c>
      <c r="G14" s="66" t="s">
        <v>11</v>
      </c>
      <c r="H14" s="68" t="s">
        <v>9</v>
      </c>
      <c r="I14" s="66" t="s">
        <v>12</v>
      </c>
      <c r="J14" s="68" t="s">
        <v>8</v>
      </c>
      <c r="K14" s="68" t="s">
        <v>10</v>
      </c>
      <c r="L14" s="66" t="s">
        <v>12</v>
      </c>
      <c r="M14" s="66" t="s">
        <v>11</v>
      </c>
      <c r="N14" s="66" t="s">
        <v>11</v>
      </c>
      <c r="O14" s="68" t="s">
        <v>10</v>
      </c>
      <c r="P14" s="68" t="s">
        <v>8</v>
      </c>
      <c r="Q14" s="66" t="s">
        <v>9</v>
      </c>
      <c r="R14" s="67" t="s">
        <v>8</v>
      </c>
      <c r="S14" s="66" t="s">
        <v>9</v>
      </c>
      <c r="T14" s="67" t="s">
        <v>8</v>
      </c>
      <c r="U14" s="395" t="s">
        <v>9</v>
      </c>
      <c r="V14" s="66" t="s">
        <v>6</v>
      </c>
      <c r="W14" s="67" t="s">
        <v>8</v>
      </c>
      <c r="X14" s="395" t="s">
        <v>198</v>
      </c>
      <c r="Y14" s="442"/>
    </row>
    <row r="15" spans="1:25">
      <c r="A15" s="24">
        <v>2003</v>
      </c>
      <c r="B15" s="21" t="s">
        <v>25</v>
      </c>
      <c r="C15" s="98">
        <v>97899</v>
      </c>
      <c r="D15" s="80">
        <v>500000</v>
      </c>
      <c r="E15" s="80"/>
      <c r="F15" s="80">
        <f>E15/D15*100</f>
        <v>0</v>
      </c>
      <c r="G15" s="80">
        <v>500000</v>
      </c>
      <c r="H15" s="80">
        <v>0</v>
      </c>
      <c r="I15" s="80">
        <f>H15/G15*100</f>
        <v>0</v>
      </c>
      <c r="J15" s="80">
        <v>200000</v>
      </c>
      <c r="K15" s="80"/>
      <c r="L15" s="80"/>
      <c r="M15" s="80">
        <v>200000</v>
      </c>
      <c r="N15" s="80">
        <v>50000</v>
      </c>
      <c r="O15" s="80">
        <v>0</v>
      </c>
      <c r="P15" s="80">
        <v>1000</v>
      </c>
      <c r="Q15" s="80">
        <v>0</v>
      </c>
      <c r="R15" s="80">
        <v>0</v>
      </c>
      <c r="S15" s="80">
        <v>82500</v>
      </c>
      <c r="T15" s="80">
        <v>1000000</v>
      </c>
      <c r="U15" s="80">
        <v>0</v>
      </c>
      <c r="V15" s="80">
        <v>1500000</v>
      </c>
      <c r="W15" s="80">
        <v>1000000</v>
      </c>
      <c r="X15" s="80"/>
      <c r="Y15" s="80"/>
    </row>
    <row r="16" spans="1:25">
      <c r="A16" s="24">
        <v>2101</v>
      </c>
      <c r="B16" s="21" t="s">
        <v>25</v>
      </c>
      <c r="C16" s="9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92">
        <v>300000</v>
      </c>
      <c r="Q16" s="192">
        <v>225550</v>
      </c>
      <c r="R16" s="80">
        <v>0</v>
      </c>
      <c r="S16" s="80"/>
      <c r="T16" s="80">
        <v>500000</v>
      </c>
      <c r="U16" s="80">
        <v>427000</v>
      </c>
      <c r="V16" s="80"/>
      <c r="W16" s="80"/>
      <c r="X16" s="80"/>
      <c r="Y16" s="80"/>
    </row>
    <row r="17" spans="1:25">
      <c r="A17" s="24">
        <v>2102</v>
      </c>
      <c r="B17" s="21" t="s">
        <v>4</v>
      </c>
      <c r="C17" s="98">
        <v>1577905</v>
      </c>
      <c r="D17" s="80">
        <v>5000000</v>
      </c>
      <c r="E17" s="80">
        <v>4829455</v>
      </c>
      <c r="F17" s="80">
        <f>E17/D17*100</f>
        <v>96.589100000000002</v>
      </c>
      <c r="G17" s="80">
        <v>5614000</v>
      </c>
      <c r="H17" s="80">
        <v>5150382.25</v>
      </c>
      <c r="I17" s="80">
        <f>H17/G17*100</f>
        <v>91.741757214107594</v>
      </c>
      <c r="J17" s="80">
        <v>300000</v>
      </c>
      <c r="K17" s="80">
        <v>609135</v>
      </c>
      <c r="L17" s="80">
        <f>K17/M17*100</f>
        <v>99.286890189238974</v>
      </c>
      <c r="M17" s="80">
        <v>613510</v>
      </c>
      <c r="N17" s="80">
        <v>2400000</v>
      </c>
      <c r="O17" s="80">
        <v>2320102.5</v>
      </c>
      <c r="P17" s="192">
        <v>500000</v>
      </c>
      <c r="Q17" s="192">
        <v>3420488</v>
      </c>
      <c r="R17" s="80">
        <v>190000</v>
      </c>
      <c r="S17" s="80">
        <v>3920083.12</v>
      </c>
      <c r="T17" s="80">
        <v>500000</v>
      </c>
      <c r="U17" s="80">
        <v>2291950</v>
      </c>
      <c r="V17" s="80">
        <v>1000000</v>
      </c>
      <c r="W17" s="80">
        <v>500000</v>
      </c>
      <c r="X17" s="80"/>
      <c r="Y17" s="80"/>
    </row>
    <row r="18" spans="1:25">
      <c r="A18" s="24">
        <v>2103</v>
      </c>
      <c r="B18" s="298" t="s">
        <v>3</v>
      </c>
      <c r="C18" s="24"/>
      <c r="D18" s="80">
        <v>684350</v>
      </c>
      <c r="E18" s="80">
        <v>684348</v>
      </c>
      <c r="F18" s="80">
        <f>E18/D18*100</f>
        <v>99.999707751881346</v>
      </c>
      <c r="G18" s="80"/>
      <c r="H18" s="80"/>
      <c r="I18" s="80"/>
      <c r="J18" s="80"/>
      <c r="K18" s="80"/>
      <c r="L18" s="80"/>
      <c r="M18" s="80"/>
      <c r="N18" s="80"/>
      <c r="O18" s="80"/>
      <c r="P18" s="10"/>
      <c r="Q18" s="3">
        <v>852600</v>
      </c>
      <c r="R18" s="80"/>
      <c r="S18" s="80">
        <v>989016</v>
      </c>
      <c r="T18" s="80">
        <v>1000</v>
      </c>
      <c r="U18" s="80">
        <v>0</v>
      </c>
      <c r="V18" s="80">
        <v>1000</v>
      </c>
      <c r="W18" s="80">
        <v>1000</v>
      </c>
      <c r="X18" s="80"/>
      <c r="Y18" s="80"/>
    </row>
    <row r="19" spans="1:25">
      <c r="A19" s="24">
        <v>2104</v>
      </c>
      <c r="B19" s="21" t="s">
        <v>33</v>
      </c>
      <c r="C19" s="16"/>
      <c r="D19" s="57"/>
      <c r="E19" s="57"/>
      <c r="F19" s="80"/>
      <c r="G19" s="57"/>
      <c r="H19" s="57"/>
      <c r="I19" s="80"/>
      <c r="J19" s="57"/>
      <c r="K19" s="57"/>
      <c r="L19" s="80"/>
      <c r="M19" s="57"/>
      <c r="N19" s="57">
        <v>31650000</v>
      </c>
      <c r="O19" s="57">
        <v>8735097.7899999991</v>
      </c>
      <c r="P19" s="193">
        <v>24000000</v>
      </c>
      <c r="Q19" s="193">
        <v>10326577</v>
      </c>
      <c r="R19" s="80"/>
      <c r="S19" s="80">
        <v>12753925.970000001</v>
      </c>
      <c r="T19" s="80">
        <v>1000</v>
      </c>
      <c r="U19" s="80">
        <v>0</v>
      </c>
      <c r="V19" s="80">
        <v>4000000</v>
      </c>
      <c r="W19" s="80"/>
      <c r="X19" s="80"/>
      <c r="Y19" s="80"/>
    </row>
    <row r="20" spans="1:25">
      <c r="A20" s="14">
        <v>2106</v>
      </c>
      <c r="B20" s="10" t="s">
        <v>2</v>
      </c>
      <c r="C20" s="10"/>
      <c r="D20" s="10"/>
      <c r="E20" s="10"/>
      <c r="F20" s="10"/>
      <c r="G20" s="10"/>
      <c r="H20" s="10"/>
      <c r="I20" s="10"/>
      <c r="J20" s="10"/>
      <c r="K20" s="10"/>
      <c r="L20" s="80"/>
      <c r="M20" s="10"/>
      <c r="N20" s="10"/>
      <c r="O20" s="10"/>
      <c r="P20" s="192">
        <v>0</v>
      </c>
      <c r="Q20" s="192">
        <v>0</v>
      </c>
      <c r="R20" s="80">
        <v>90000</v>
      </c>
      <c r="S20" s="80">
        <v>80000</v>
      </c>
      <c r="T20" s="80">
        <v>1000000</v>
      </c>
      <c r="U20" s="80">
        <v>0</v>
      </c>
      <c r="V20" s="80">
        <v>1000000</v>
      </c>
      <c r="W20" s="80">
        <v>1000000</v>
      </c>
      <c r="X20" s="80"/>
      <c r="Y20" s="80"/>
    </row>
    <row r="21" spans="1:25">
      <c r="A21" s="13">
        <v>2401</v>
      </c>
      <c r="B21" s="12" t="s">
        <v>149</v>
      </c>
      <c r="C21" s="87"/>
      <c r="D21" s="85"/>
      <c r="E21" s="86"/>
      <c r="F21" s="86"/>
      <c r="G21" s="84"/>
      <c r="H21" s="85"/>
      <c r="I21" s="84"/>
      <c r="J21" s="83"/>
      <c r="K21" s="142"/>
      <c r="L21" s="80"/>
      <c r="M21" s="83"/>
      <c r="N21" s="143"/>
      <c r="O21" s="143"/>
      <c r="P21" s="192">
        <v>800000</v>
      </c>
      <c r="Q21" s="192">
        <v>57500</v>
      </c>
      <c r="R21" s="80">
        <v>0</v>
      </c>
      <c r="S21" s="222"/>
      <c r="T21" s="80">
        <v>500000</v>
      </c>
      <c r="U21" s="80">
        <v>0</v>
      </c>
      <c r="V21" s="80">
        <v>600000</v>
      </c>
      <c r="W21" s="80">
        <v>600000</v>
      </c>
      <c r="X21" s="80"/>
      <c r="Y21" s="80"/>
    </row>
    <row r="22" spans="1:25">
      <c r="A22" s="324">
        <v>2507</v>
      </c>
      <c r="B22" s="12" t="s">
        <v>1</v>
      </c>
      <c r="C22" s="87"/>
      <c r="D22" s="85"/>
      <c r="E22" s="86"/>
      <c r="F22" s="86"/>
      <c r="G22" s="84"/>
      <c r="H22" s="85"/>
      <c r="I22" s="84"/>
      <c r="J22" s="83"/>
      <c r="K22" s="142"/>
      <c r="L22" s="80"/>
      <c r="M22" s="83"/>
      <c r="N22" s="57">
        <v>1000000</v>
      </c>
      <c r="O22" s="57">
        <v>942600</v>
      </c>
      <c r="P22" s="57">
        <v>0</v>
      </c>
      <c r="Q22" s="57">
        <v>135774</v>
      </c>
      <c r="R22" s="57">
        <v>80000</v>
      </c>
      <c r="S22" s="57">
        <v>79800</v>
      </c>
      <c r="T22" s="57">
        <v>500000</v>
      </c>
      <c r="U22" s="80">
        <v>0</v>
      </c>
      <c r="V22" s="57">
        <v>1000000</v>
      </c>
      <c r="W22" s="57">
        <v>1000000</v>
      </c>
      <c r="X22" s="57"/>
      <c r="Y22" s="57"/>
    </row>
    <row r="23" spans="1:25" ht="16.5" thickBot="1">
      <c r="A23" s="191" t="s">
        <v>0</v>
      </c>
      <c r="B23" s="191"/>
      <c r="C23" s="4">
        <f>SUM(C15:C19)</f>
        <v>1675804</v>
      </c>
      <c r="D23" s="4">
        <f>SUM(D15:D19)</f>
        <v>6184350</v>
      </c>
      <c r="E23" s="4">
        <f>SUM(E15:E19)</f>
        <v>5513803</v>
      </c>
      <c r="F23" s="97">
        <f>E23/D23*100</f>
        <v>89.15735687663215</v>
      </c>
      <c r="G23" s="4">
        <f>SUM(G15:G19)</f>
        <v>6114000</v>
      </c>
      <c r="H23" s="4">
        <f>SUM(H15:H19)</f>
        <v>5150382.25</v>
      </c>
      <c r="I23" s="97">
        <f>H23/G23*100</f>
        <v>84.239160124304874</v>
      </c>
      <c r="J23" s="4">
        <f>SUM(J15:J19)</f>
        <v>500000</v>
      </c>
      <c r="K23" s="4">
        <f>SUM(K15:K19)</f>
        <v>609135</v>
      </c>
      <c r="L23" s="80">
        <f>K23/M23*100</f>
        <v>74.877383191355975</v>
      </c>
      <c r="M23" s="4">
        <f>SUM(M15:M19)</f>
        <v>813510</v>
      </c>
      <c r="N23" s="4">
        <f t="shared" ref="N23:O23" si="1">SUM(N15:N22)</f>
        <v>35100000</v>
      </c>
      <c r="O23" s="4">
        <f t="shared" si="1"/>
        <v>11997800.289999999</v>
      </c>
      <c r="P23" s="4">
        <f>SUM(P15:P22)</f>
        <v>25601000</v>
      </c>
      <c r="Q23" s="4">
        <f t="shared" ref="Q23:U23" si="2">SUM(Q15:Q22)</f>
        <v>15018489</v>
      </c>
      <c r="R23" s="4">
        <f t="shared" si="2"/>
        <v>360000</v>
      </c>
      <c r="S23" s="4">
        <f t="shared" si="2"/>
        <v>17905325.09</v>
      </c>
      <c r="T23" s="4">
        <f t="shared" si="2"/>
        <v>4002000</v>
      </c>
      <c r="U23" s="4">
        <f t="shared" si="2"/>
        <v>2718950</v>
      </c>
      <c r="V23" s="4">
        <f>SUM(V15:V22)</f>
        <v>9101000</v>
      </c>
      <c r="W23" s="4">
        <f>SUM(W15:W22)</f>
        <v>4101000</v>
      </c>
      <c r="X23" s="4">
        <f t="shared" ref="X23:Y23" si="3">SUM(X15:X22)</f>
        <v>0</v>
      </c>
      <c r="Y23" s="4">
        <f t="shared" si="3"/>
        <v>0</v>
      </c>
    </row>
    <row r="24" spans="1:25" ht="15.7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1"/>
      <c r="T24" s="1"/>
      <c r="U24" s="1"/>
      <c r="V24" s="1"/>
      <c r="W24" s="1"/>
      <c r="X24" s="1"/>
      <c r="Y24" s="1"/>
    </row>
    <row r="25" spans="1:25" ht="16.5" hidden="1" thickBot="1">
      <c r="A25" s="53"/>
      <c r="B25" s="56" t="s">
        <v>175</v>
      </c>
      <c r="E25" s="47"/>
      <c r="F25" s="47"/>
      <c r="G25" s="47"/>
      <c r="H25" s="47"/>
      <c r="I25" s="47"/>
      <c r="J25" s="47"/>
      <c r="K25" s="50"/>
      <c r="L25" s="50"/>
      <c r="M25" s="47"/>
      <c r="N25" s="50"/>
      <c r="O25" s="50"/>
      <c r="P25" s="50"/>
      <c r="Q25" s="50"/>
      <c r="R25" s="45"/>
      <c r="S25" s="50"/>
      <c r="T25" s="346">
        <f t="shared" ref="T25" si="4">T9+T23</f>
        <v>5502000</v>
      </c>
      <c r="U25" s="351"/>
      <c r="V25" s="346">
        <f>V9+V23</f>
        <v>10601000</v>
      </c>
      <c r="W25" s="346">
        <f>W9+W23</f>
        <v>5601000</v>
      </c>
      <c r="X25" s="346"/>
      <c r="Y25" s="346"/>
    </row>
    <row r="26" spans="1:25" ht="15.75">
      <c r="A26" s="39"/>
      <c r="E26" s="47"/>
      <c r="F26" s="47"/>
      <c r="G26" s="47"/>
      <c r="H26" s="47"/>
      <c r="I26" s="51"/>
      <c r="J26" s="51"/>
      <c r="K26" s="50"/>
      <c r="L26" s="50"/>
      <c r="M26" s="51"/>
      <c r="N26" s="50"/>
      <c r="O26" s="50"/>
      <c r="P26" s="50"/>
      <c r="Q26" s="50"/>
      <c r="R26" s="45"/>
      <c r="S26" s="50"/>
      <c r="T26" s="50"/>
      <c r="U26" s="50"/>
      <c r="V26" s="50"/>
      <c r="W26" s="50"/>
      <c r="X26" s="50"/>
      <c r="Y26" s="50"/>
    </row>
    <row r="28" spans="1:25" ht="15.75">
      <c r="B28" s="409"/>
      <c r="C28" s="409"/>
      <c r="D28" s="409"/>
      <c r="V28" s="380"/>
    </row>
    <row r="29" spans="1:25" ht="15.75">
      <c r="B29" s="42" t="s">
        <v>200</v>
      </c>
      <c r="C29" s="49"/>
      <c r="D29" s="52"/>
      <c r="V29" s="380"/>
    </row>
    <row r="30" spans="1:25" ht="27.75" customHeight="1">
      <c r="B30" s="42" t="s">
        <v>139</v>
      </c>
      <c r="V30" s="50"/>
    </row>
  </sheetData>
  <mergeCells count="22">
    <mergeCell ref="W13:X13"/>
    <mergeCell ref="Y13:Y14"/>
    <mergeCell ref="P13:Q13"/>
    <mergeCell ref="B28:D28"/>
    <mergeCell ref="R13:S13"/>
    <mergeCell ref="T13:U13"/>
    <mergeCell ref="A13:B14"/>
    <mergeCell ref="D13:F13"/>
    <mergeCell ref="G13:I13"/>
    <mergeCell ref="K13:M13"/>
    <mergeCell ref="N13:O13"/>
    <mergeCell ref="A1:Y1"/>
    <mergeCell ref="G5:I5"/>
    <mergeCell ref="K5:M5"/>
    <mergeCell ref="N5:O5"/>
    <mergeCell ref="R5:S5"/>
    <mergeCell ref="T5:U5"/>
    <mergeCell ref="W5:X5"/>
    <mergeCell ref="Y5:Y6"/>
    <mergeCell ref="A5:B6"/>
    <mergeCell ref="D5:F5"/>
    <mergeCell ref="P5:Q5"/>
  </mergeCells>
  <pageMargins left="0.7" right="0.7" top="0.61" bottom="0.51" header="0.3" footer="0.3"/>
  <pageSetup paperSize="9" scale="8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2"/>
  <sheetViews>
    <sheetView topLeftCell="A7" workbookViewId="0">
      <selection activeCell="W34" sqref="W34"/>
    </sheetView>
  </sheetViews>
  <sheetFormatPr defaultRowHeight="15"/>
  <cols>
    <col min="1" max="1" width="8.140625" customWidth="1"/>
    <col min="2" max="2" width="25.42578125" customWidth="1"/>
    <col min="3" max="15" width="0" hidden="1" customWidth="1"/>
    <col min="16" max="16" width="12.5703125" hidden="1" customWidth="1"/>
    <col min="17" max="17" width="11.42578125" customWidth="1"/>
    <col min="18" max="18" width="12.7109375" customWidth="1"/>
    <col min="19" max="19" width="13" customWidth="1"/>
    <col min="20" max="20" width="13.5703125" customWidth="1"/>
    <col min="21" max="21" width="13.42578125" customWidth="1"/>
    <col min="22" max="22" width="15.140625" hidden="1" customWidth="1"/>
    <col min="23" max="25" width="14.42578125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263" t="s">
        <v>86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84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85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7">
        <v>2019</v>
      </c>
      <c r="Q5" s="429"/>
      <c r="R5" s="446">
        <v>2020</v>
      </c>
      <c r="S5" s="446"/>
      <c r="T5" s="446">
        <v>2021</v>
      </c>
      <c r="U5" s="446"/>
      <c r="W5" s="443">
        <v>2022</v>
      </c>
      <c r="X5" s="443"/>
      <c r="Y5" s="441" t="s">
        <v>199</v>
      </c>
    </row>
    <row r="6" spans="1:25" ht="51.7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5" t="s">
        <v>9</v>
      </c>
      <c r="V6" s="66" t="s">
        <v>6</v>
      </c>
      <c r="W6" s="397" t="s">
        <v>8</v>
      </c>
      <c r="X6" s="395" t="s">
        <v>198</v>
      </c>
      <c r="Y6" s="442"/>
    </row>
    <row r="7" spans="1:25">
      <c r="A7" s="24">
        <v>2001</v>
      </c>
      <c r="B7" s="21" t="s">
        <v>5</v>
      </c>
      <c r="C7" s="2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0">
        <v>0</v>
      </c>
      <c r="Q7" s="80">
        <v>0</v>
      </c>
      <c r="R7" s="80">
        <v>4800000</v>
      </c>
      <c r="S7" s="80">
        <v>4776669.3499999996</v>
      </c>
      <c r="T7" s="80">
        <v>0</v>
      </c>
      <c r="U7" s="80"/>
      <c r="V7" s="80">
        <v>123250000</v>
      </c>
      <c r="W7" s="80">
        <v>20000000</v>
      </c>
      <c r="X7" s="80"/>
      <c r="Y7" s="80"/>
    </row>
    <row r="8" spans="1:25">
      <c r="A8" s="24">
        <v>2003</v>
      </c>
      <c r="B8" s="21" t="s">
        <v>25</v>
      </c>
      <c r="C8" s="24"/>
      <c r="D8" s="5"/>
      <c r="E8" s="5"/>
      <c r="F8" s="5"/>
      <c r="G8" s="5"/>
      <c r="H8" s="5"/>
      <c r="I8" s="5"/>
      <c r="J8" s="5"/>
      <c r="K8" s="5"/>
      <c r="L8" s="5"/>
      <c r="M8" s="5"/>
      <c r="N8" s="5">
        <v>900000</v>
      </c>
      <c r="O8" s="5">
        <v>899400</v>
      </c>
      <c r="P8" s="80">
        <v>0</v>
      </c>
      <c r="Q8" s="80"/>
      <c r="R8" s="80">
        <v>2129000</v>
      </c>
      <c r="S8" s="80">
        <v>2085135</v>
      </c>
      <c r="T8" s="80">
        <v>2000000</v>
      </c>
      <c r="U8" s="80">
        <v>0</v>
      </c>
      <c r="V8" s="80">
        <v>2000000</v>
      </c>
      <c r="W8" s="80">
        <v>2000000</v>
      </c>
      <c r="X8" s="80"/>
      <c r="Y8" s="80"/>
    </row>
    <row r="9" spans="1:25">
      <c r="A9" s="24">
        <v>2101</v>
      </c>
      <c r="B9" s="21" t="s">
        <v>25</v>
      </c>
      <c r="C9" s="24"/>
      <c r="D9" s="5"/>
      <c r="E9" s="5"/>
      <c r="F9" s="5"/>
      <c r="G9" s="5"/>
      <c r="H9" s="5"/>
      <c r="I9" s="5"/>
      <c r="J9" s="5"/>
      <c r="K9" s="5"/>
      <c r="L9" s="5"/>
      <c r="M9" s="5"/>
      <c r="N9" s="5">
        <v>2404000</v>
      </c>
      <c r="O9" s="5">
        <v>2402700</v>
      </c>
      <c r="P9" s="80">
        <v>0</v>
      </c>
      <c r="Q9" s="80">
        <v>0</v>
      </c>
      <c r="R9" s="80">
        <v>0</v>
      </c>
      <c r="S9" s="80"/>
      <c r="T9" s="80">
        <v>5000000</v>
      </c>
      <c r="U9" s="80">
        <v>4060000</v>
      </c>
      <c r="V9" s="80">
        <v>8000000</v>
      </c>
      <c r="W9" s="5"/>
      <c r="X9" s="5"/>
      <c r="Y9" s="5"/>
    </row>
    <row r="10" spans="1:25">
      <c r="A10" s="24">
        <v>2102</v>
      </c>
      <c r="B10" s="21" t="s">
        <v>4</v>
      </c>
      <c r="C10" s="22">
        <v>1941717</v>
      </c>
      <c r="D10" s="5">
        <v>2600000</v>
      </c>
      <c r="E10" s="5">
        <v>2446150</v>
      </c>
      <c r="F10" s="5">
        <f>E10/D10*100</f>
        <v>94.082692307692312</v>
      </c>
      <c r="G10" s="5">
        <v>4480000</v>
      </c>
      <c r="H10" s="5">
        <v>4385224.5599999996</v>
      </c>
      <c r="I10" s="5">
        <f>H10/G10*100</f>
        <v>97.884476785714284</v>
      </c>
      <c r="J10" s="5"/>
      <c r="K10" s="5">
        <v>1000000</v>
      </c>
      <c r="L10" s="5">
        <f>K10/M10*100</f>
        <v>100</v>
      </c>
      <c r="M10" s="5">
        <v>1000000</v>
      </c>
      <c r="N10" s="5">
        <v>521000</v>
      </c>
      <c r="O10" s="5">
        <v>520177.6</v>
      </c>
      <c r="P10" s="80">
        <v>0</v>
      </c>
      <c r="Q10" s="80">
        <v>0</v>
      </c>
      <c r="R10" s="80">
        <v>2000000</v>
      </c>
      <c r="S10" s="80">
        <v>1999258.65</v>
      </c>
      <c r="T10" s="80">
        <v>1000000</v>
      </c>
      <c r="U10" s="80">
        <v>1000000</v>
      </c>
      <c r="V10" s="80">
        <v>610000</v>
      </c>
      <c r="W10" s="80">
        <v>500000</v>
      </c>
      <c r="X10" s="80"/>
      <c r="Y10" s="80"/>
    </row>
    <row r="11" spans="1:25">
      <c r="A11" s="16">
        <v>2103</v>
      </c>
      <c r="B11" s="21" t="s">
        <v>3</v>
      </c>
      <c r="C11" s="16"/>
      <c r="D11" s="11"/>
      <c r="E11" s="11"/>
      <c r="F11" s="5"/>
      <c r="G11" s="11"/>
      <c r="H11" s="11"/>
      <c r="I11" s="5"/>
      <c r="J11" s="11"/>
      <c r="K11" s="11"/>
      <c r="L11" s="11"/>
      <c r="M11" s="11"/>
      <c r="N11" s="11"/>
      <c r="O11" s="11"/>
      <c r="P11" s="57">
        <v>0</v>
      </c>
      <c r="Q11" s="57">
        <v>0</v>
      </c>
      <c r="R11" s="57"/>
      <c r="S11" s="57"/>
      <c r="T11" s="57"/>
      <c r="U11" s="80"/>
      <c r="V11" s="57">
        <v>2000000</v>
      </c>
      <c r="W11" s="80">
        <v>1000000</v>
      </c>
      <c r="X11" s="57"/>
      <c r="Y11" s="57"/>
    </row>
    <row r="12" spans="1:25">
      <c r="A12" s="14">
        <v>2106</v>
      </c>
      <c r="B12" s="10" t="s">
        <v>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">
        <v>900000</v>
      </c>
      <c r="O12" s="5">
        <v>899485</v>
      </c>
      <c r="P12" s="80">
        <v>0</v>
      </c>
      <c r="Q12" s="80">
        <v>0</v>
      </c>
      <c r="R12" s="80">
        <v>661000</v>
      </c>
      <c r="S12" s="80">
        <v>660155.5</v>
      </c>
      <c r="T12" s="80">
        <v>1000000</v>
      </c>
      <c r="U12" s="80">
        <v>0</v>
      </c>
      <c r="V12" s="80">
        <v>1000000</v>
      </c>
      <c r="W12" s="80">
        <v>1000000</v>
      </c>
      <c r="X12" s="80"/>
      <c r="Y12" s="80"/>
    </row>
    <row r="13" spans="1:25">
      <c r="A13" s="13">
        <v>2505</v>
      </c>
      <c r="B13" s="12" t="s">
        <v>35</v>
      </c>
      <c r="C13" s="12"/>
      <c r="D13" s="12"/>
      <c r="E13" s="12"/>
      <c r="F13" s="12"/>
      <c r="G13" s="10"/>
      <c r="H13" s="12"/>
      <c r="I13" s="10"/>
      <c r="J13" s="10"/>
      <c r="K13" s="10"/>
      <c r="L13" s="12"/>
      <c r="M13" s="10"/>
      <c r="N13" s="11"/>
      <c r="O13" s="11"/>
      <c r="P13" s="57">
        <v>0</v>
      </c>
      <c r="Q13" s="57">
        <v>0</v>
      </c>
      <c r="R13" s="57"/>
      <c r="S13" s="57"/>
      <c r="T13" s="57">
        <v>200000</v>
      </c>
      <c r="U13" s="80">
        <v>36720</v>
      </c>
      <c r="V13" s="57">
        <v>200000</v>
      </c>
      <c r="W13" s="57">
        <v>200000</v>
      </c>
      <c r="X13" s="57"/>
      <c r="Y13" s="57"/>
    </row>
    <row r="14" spans="1:25">
      <c r="A14" s="16">
        <v>2507</v>
      </c>
      <c r="B14" s="12" t="s">
        <v>1</v>
      </c>
      <c r="C14" s="87"/>
      <c r="D14" s="85"/>
      <c r="E14" s="86"/>
      <c r="F14" s="86"/>
      <c r="G14" s="84"/>
      <c r="H14" s="85"/>
      <c r="I14" s="84"/>
      <c r="J14" s="83"/>
      <c r="K14" s="142"/>
      <c r="L14" s="190"/>
      <c r="M14" s="83"/>
      <c r="N14" s="57">
        <v>600000</v>
      </c>
      <c r="O14" s="57">
        <v>577202.5</v>
      </c>
      <c r="P14" s="57">
        <v>0</v>
      </c>
      <c r="Q14" s="57">
        <v>0</v>
      </c>
      <c r="R14" s="57">
        <v>0</v>
      </c>
      <c r="S14" s="57"/>
      <c r="T14" s="57">
        <v>500000</v>
      </c>
      <c r="U14" s="80">
        <v>0</v>
      </c>
      <c r="V14" s="57">
        <v>500000</v>
      </c>
      <c r="W14" s="57">
        <v>500000</v>
      </c>
      <c r="X14" s="57"/>
      <c r="Y14" s="57"/>
    </row>
    <row r="15" spans="1:25" ht="16.5" thickBot="1">
      <c r="A15" s="7" t="s">
        <v>0</v>
      </c>
      <c r="B15" s="7"/>
      <c r="C15" s="4">
        <f>SUM(C7:C11)</f>
        <v>1941717</v>
      </c>
      <c r="D15" s="4">
        <f>SUM(D7:D11)</f>
        <v>2600000</v>
      </c>
      <c r="E15" s="4">
        <f>SUM(E7:E11)</f>
        <v>2446150</v>
      </c>
      <c r="F15" s="4">
        <f>E15/D15*100</f>
        <v>94.082692307692312</v>
      </c>
      <c r="G15" s="4">
        <f>SUM(G7:G11)</f>
        <v>4480000</v>
      </c>
      <c r="H15" s="4">
        <f>SUM(H7:H11)</f>
        <v>4385224.5599999996</v>
      </c>
      <c r="I15" s="4">
        <f>H15/G15*100</f>
        <v>97.884476785714284</v>
      </c>
      <c r="J15" s="4">
        <f>SUM(J7:J11)</f>
        <v>0</v>
      </c>
      <c r="K15" s="4">
        <f>SUM(K7:K11)</f>
        <v>1000000</v>
      </c>
      <c r="L15" s="4">
        <f>SUM(L7:L11)</f>
        <v>100</v>
      </c>
      <c r="M15" s="4">
        <f>SUM(M7:M11)</f>
        <v>1000000</v>
      </c>
      <c r="N15" s="4">
        <f>SUM(N8:N14)</f>
        <v>5325000</v>
      </c>
      <c r="O15" s="4">
        <f>SUM(O8:O14)</f>
        <v>5298965.0999999996</v>
      </c>
      <c r="P15" s="4">
        <f>SUM(P7:P14)</f>
        <v>0</v>
      </c>
      <c r="Q15" s="4">
        <f t="shared" ref="Q15:U15" si="0">SUM(Q7:Q14)</f>
        <v>0</v>
      </c>
      <c r="R15" s="4">
        <f t="shared" si="0"/>
        <v>9590000</v>
      </c>
      <c r="S15" s="4">
        <f t="shared" si="0"/>
        <v>9521218.5</v>
      </c>
      <c r="T15" s="4">
        <f t="shared" si="0"/>
        <v>9700000</v>
      </c>
      <c r="U15" s="4">
        <f t="shared" si="0"/>
        <v>5096720</v>
      </c>
      <c r="V15" s="4">
        <f>SUM(V7:V14)</f>
        <v>137560000</v>
      </c>
      <c r="W15" s="4">
        <f>SUM(W7:W14)</f>
        <v>25200000</v>
      </c>
      <c r="X15" s="4">
        <f t="shared" ref="X15:Y15" si="1">SUM(X7:X14)</f>
        <v>0</v>
      </c>
      <c r="Y15" s="4">
        <f t="shared" si="1"/>
        <v>0</v>
      </c>
    </row>
    <row r="16" spans="1:25" ht="15.75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1"/>
      <c r="U16" s="1"/>
      <c r="V16" s="1"/>
      <c r="W16" s="1"/>
      <c r="X16" s="1"/>
      <c r="Y16" s="1"/>
    </row>
    <row r="17" spans="1:25" ht="15.75">
      <c r="A17" s="53"/>
      <c r="B17" s="52"/>
      <c r="C17" s="10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104"/>
      <c r="O17" s="104"/>
      <c r="P17" s="104"/>
      <c r="Q17" s="104"/>
      <c r="R17" s="105"/>
      <c r="S17" s="104"/>
      <c r="T17" s="104"/>
      <c r="U17" s="104"/>
      <c r="V17" s="104"/>
      <c r="W17" s="52"/>
      <c r="X17" s="52"/>
      <c r="Y17" s="52"/>
    </row>
    <row r="18" spans="1:25" ht="18.75">
      <c r="A18" s="38" t="s">
        <v>84</v>
      </c>
      <c r="B18" s="39"/>
      <c r="C18" s="39"/>
      <c r="D18" s="39"/>
      <c r="E18" s="39"/>
      <c r="F18" s="39"/>
      <c r="G18" s="39"/>
      <c r="H18" s="39"/>
      <c r="I18" s="39"/>
      <c r="J18" s="188"/>
      <c r="K18" s="188"/>
      <c r="L18" s="188"/>
      <c r="M18" s="188"/>
      <c r="N18" s="188"/>
      <c r="O18" s="188"/>
      <c r="P18" s="188"/>
      <c r="Q18" s="188"/>
      <c r="R18" s="189"/>
      <c r="S18" s="188"/>
      <c r="T18" s="188"/>
      <c r="U18" s="188"/>
      <c r="V18" s="188"/>
      <c r="W18" s="188"/>
      <c r="X18" s="188"/>
      <c r="Y18" s="188"/>
    </row>
    <row r="19" spans="1:25" ht="15.75">
      <c r="A19" s="38" t="s">
        <v>83</v>
      </c>
      <c r="B19" s="37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1"/>
      <c r="T19" s="1"/>
      <c r="U19" s="1"/>
      <c r="V19" s="1"/>
      <c r="W19" s="1"/>
      <c r="X19" s="1"/>
      <c r="Y19" s="1"/>
    </row>
    <row r="20" spans="1:25" ht="15" customHeight="1">
      <c r="A20" s="430" t="s">
        <v>15</v>
      </c>
      <c r="B20" s="431"/>
      <c r="C20" s="72">
        <v>2014</v>
      </c>
      <c r="D20" s="427">
        <v>2015</v>
      </c>
      <c r="E20" s="428"/>
      <c r="F20" s="429"/>
      <c r="G20" s="427">
        <v>2016</v>
      </c>
      <c r="H20" s="428"/>
      <c r="I20" s="429"/>
      <c r="J20" s="68">
        <v>2017</v>
      </c>
      <c r="K20" s="420">
        <v>2017</v>
      </c>
      <c r="L20" s="421"/>
      <c r="M20" s="422"/>
      <c r="N20" s="420">
        <v>2018</v>
      </c>
      <c r="O20" s="422"/>
      <c r="P20" s="427">
        <v>2019</v>
      </c>
      <c r="Q20" s="429"/>
      <c r="R20" s="446">
        <v>2020</v>
      </c>
      <c r="S20" s="446"/>
      <c r="T20" s="446">
        <v>2021</v>
      </c>
      <c r="U20" s="446"/>
      <c r="V20" s="70">
        <v>2022</v>
      </c>
      <c r="W20" s="443">
        <v>2022</v>
      </c>
      <c r="X20" s="443"/>
      <c r="Y20" s="441" t="s">
        <v>199</v>
      </c>
    </row>
    <row r="21" spans="1:25" ht="53.25" customHeight="1">
      <c r="A21" s="432"/>
      <c r="B21" s="433"/>
      <c r="C21" s="69" t="s">
        <v>9</v>
      </c>
      <c r="D21" s="68" t="s">
        <v>8</v>
      </c>
      <c r="E21" s="68" t="s">
        <v>9</v>
      </c>
      <c r="F21" s="66" t="s">
        <v>12</v>
      </c>
      <c r="G21" s="66" t="s">
        <v>11</v>
      </c>
      <c r="H21" s="68" t="s">
        <v>9</v>
      </c>
      <c r="I21" s="66" t="s">
        <v>12</v>
      </c>
      <c r="J21" s="68" t="s">
        <v>8</v>
      </c>
      <c r="K21" s="68" t="s">
        <v>10</v>
      </c>
      <c r="L21" s="66" t="s">
        <v>12</v>
      </c>
      <c r="M21" s="66" t="s">
        <v>11</v>
      </c>
      <c r="N21" s="66" t="s">
        <v>11</v>
      </c>
      <c r="O21" s="68" t="s">
        <v>10</v>
      </c>
      <c r="P21" s="68" t="s">
        <v>8</v>
      </c>
      <c r="Q21" s="66" t="s">
        <v>9</v>
      </c>
      <c r="R21" s="67" t="s">
        <v>8</v>
      </c>
      <c r="S21" s="66" t="s">
        <v>9</v>
      </c>
      <c r="T21" s="67" t="s">
        <v>8</v>
      </c>
      <c r="U21" s="395" t="s">
        <v>9</v>
      </c>
      <c r="V21" s="66" t="s">
        <v>6</v>
      </c>
      <c r="W21" s="395" t="s">
        <v>8</v>
      </c>
      <c r="X21" s="395" t="s">
        <v>198</v>
      </c>
      <c r="Y21" s="442"/>
    </row>
    <row r="22" spans="1:25">
      <c r="A22" s="187">
        <v>2003</v>
      </c>
      <c r="B22" s="21" t="s">
        <v>25</v>
      </c>
      <c r="C22" s="186"/>
      <c r="D22" s="185"/>
      <c r="E22" s="185"/>
      <c r="F22" s="333"/>
      <c r="G22" s="185"/>
      <c r="H22" s="185"/>
      <c r="I22" s="333"/>
      <c r="J22" s="184">
        <v>2000000</v>
      </c>
      <c r="K22" s="184"/>
      <c r="L22" s="184"/>
      <c r="M22" s="184">
        <v>2000000</v>
      </c>
      <c r="N22" s="184"/>
      <c r="O22" s="183"/>
      <c r="P22" s="183">
        <v>0</v>
      </c>
      <c r="Q22" s="183"/>
      <c r="R22" s="183">
        <v>0</v>
      </c>
      <c r="S22" s="183"/>
      <c r="T22" s="57">
        <v>0</v>
      </c>
      <c r="U22" s="183"/>
      <c r="V22" s="183">
        <v>0</v>
      </c>
      <c r="W22" s="182"/>
      <c r="X22" s="182"/>
      <c r="Y22" s="182"/>
    </row>
    <row r="23" spans="1:25">
      <c r="A23" s="16">
        <v>2102</v>
      </c>
      <c r="B23" s="21" t="s">
        <v>4</v>
      </c>
      <c r="C23" s="157">
        <v>700000</v>
      </c>
      <c r="D23" s="57">
        <v>1400000</v>
      </c>
      <c r="E23" s="57">
        <v>1388373</v>
      </c>
      <c r="F23" s="80">
        <f>E23/D23*100</f>
        <v>99.169499999999999</v>
      </c>
      <c r="G23" s="57">
        <v>1930000</v>
      </c>
      <c r="H23" s="57">
        <v>1918112</v>
      </c>
      <c r="I23" s="80">
        <f>H23/G23*100</f>
        <v>99.384041450777204</v>
      </c>
      <c r="J23" s="57"/>
      <c r="K23" s="57">
        <v>8934638</v>
      </c>
      <c r="L23" s="57">
        <f>K23/M23*100</f>
        <v>94.56644792548687</v>
      </c>
      <c r="M23" s="57">
        <v>9448000</v>
      </c>
      <c r="N23" s="57">
        <v>5000000</v>
      </c>
      <c r="O23" s="57">
        <v>4991999.5</v>
      </c>
      <c r="P23" s="57">
        <v>0</v>
      </c>
      <c r="Q23" s="57">
        <v>0</v>
      </c>
      <c r="R23" s="57">
        <v>0</v>
      </c>
      <c r="S23" s="57"/>
      <c r="T23" s="57">
        <v>500000</v>
      </c>
      <c r="U23" s="57">
        <v>494696.61</v>
      </c>
      <c r="V23" s="57">
        <v>18415000</v>
      </c>
      <c r="W23" s="57">
        <v>500000</v>
      </c>
      <c r="X23" s="57"/>
      <c r="Y23" s="57"/>
    </row>
    <row r="24" spans="1:25" ht="16.5" thickBot="1">
      <c r="A24" s="7" t="s">
        <v>0</v>
      </c>
      <c r="B24" s="336"/>
      <c r="C24" s="328">
        <f>SUM(C22:C23)</f>
        <v>700000</v>
      </c>
      <c r="D24" s="328">
        <f>SUM(D22:D23)</f>
        <v>1400000</v>
      </c>
      <c r="E24" s="328">
        <f>SUM(E22:E23)</f>
        <v>1388373</v>
      </c>
      <c r="F24" s="328">
        <f>E24/D24*100</f>
        <v>99.169499999999999</v>
      </c>
      <c r="G24" s="328">
        <f>SUM(G22:G23)</f>
        <v>1930000</v>
      </c>
      <c r="H24" s="328">
        <f>SUM(H22:H23)</f>
        <v>1918112</v>
      </c>
      <c r="I24" s="328">
        <f>H24/G24*100</f>
        <v>99.384041450777204</v>
      </c>
      <c r="J24" s="328">
        <f>SUM(J22:J23)</f>
        <v>2000000</v>
      </c>
      <c r="K24" s="328">
        <f>SUM(K22:K23)</f>
        <v>8934638</v>
      </c>
      <c r="L24" s="57">
        <f>K24/M24*100</f>
        <v>78.045405310971347</v>
      </c>
      <c r="M24" s="328">
        <f>SUM(M22:M23)</f>
        <v>11448000</v>
      </c>
      <c r="N24" s="328">
        <f>SUM(N22:N23)</f>
        <v>5000000</v>
      </c>
      <c r="O24" s="328">
        <f>SUM(O22:O23)</f>
        <v>4991999.5</v>
      </c>
      <c r="P24" s="328">
        <f>SUM(P22:P23)</f>
        <v>0</v>
      </c>
      <c r="Q24" s="328">
        <f t="shared" ref="Q24:U24" si="2">SUM(Q22:Q23)</f>
        <v>0</v>
      </c>
      <c r="R24" s="328">
        <f t="shared" si="2"/>
        <v>0</v>
      </c>
      <c r="S24" s="328">
        <f t="shared" si="2"/>
        <v>0</v>
      </c>
      <c r="T24" s="328">
        <f t="shared" si="2"/>
        <v>500000</v>
      </c>
      <c r="U24" s="328">
        <f t="shared" si="2"/>
        <v>494696.61</v>
      </c>
      <c r="V24" s="328">
        <f>SUM(V22:V23)</f>
        <v>18415000</v>
      </c>
      <c r="W24" s="328">
        <f>SUM(W22:W23)</f>
        <v>500000</v>
      </c>
      <c r="X24" s="328">
        <f t="shared" ref="X24:Y24" si="3">SUM(X22:X23)</f>
        <v>0</v>
      </c>
      <c r="Y24" s="328">
        <f t="shared" si="3"/>
        <v>0</v>
      </c>
    </row>
    <row r="25" spans="1:25" ht="15.7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1"/>
      <c r="T25" s="1"/>
      <c r="U25" s="1"/>
      <c r="V25" s="1"/>
      <c r="W25" s="1"/>
      <c r="X25" s="1"/>
      <c r="Y25" s="1"/>
    </row>
    <row r="26" spans="1:25" ht="15.75">
      <c r="A26" s="53"/>
      <c r="E26" s="47"/>
      <c r="F26" s="47"/>
      <c r="G26" s="47"/>
      <c r="H26" s="47"/>
      <c r="I26" s="47"/>
      <c r="J26" s="47"/>
      <c r="K26" s="50"/>
      <c r="L26" s="50"/>
      <c r="M26" s="47"/>
      <c r="N26" s="50"/>
      <c r="O26" s="50"/>
      <c r="P26" s="50"/>
      <c r="Q26" s="50"/>
      <c r="R26" s="45"/>
      <c r="S26" s="50"/>
      <c r="T26" s="50"/>
      <c r="U26" s="50"/>
      <c r="V26" s="50"/>
      <c r="W26" s="50"/>
      <c r="X26" s="50"/>
      <c r="Y26" s="50"/>
    </row>
    <row r="27" spans="1:25" ht="16.5" hidden="1" thickBot="1">
      <c r="A27" s="39"/>
      <c r="B27" s="56" t="s">
        <v>175</v>
      </c>
      <c r="E27" s="47"/>
      <c r="F27" s="47"/>
      <c r="G27" s="47"/>
      <c r="H27" s="47"/>
      <c r="I27" s="51"/>
      <c r="J27" s="51"/>
      <c r="K27" s="50"/>
      <c r="L27" s="50"/>
      <c r="M27" s="51"/>
      <c r="N27" s="50"/>
      <c r="O27" s="50"/>
      <c r="P27" s="50"/>
      <c r="Q27" s="50"/>
      <c r="R27" s="45"/>
      <c r="S27" s="50"/>
      <c r="T27" s="346">
        <f>T15+T24</f>
        <v>10200000</v>
      </c>
      <c r="U27" s="351"/>
      <c r="V27" s="346">
        <f>V15+V24</f>
        <v>155975000</v>
      </c>
      <c r="W27" s="346">
        <f>W15+W24</f>
        <v>25700000</v>
      </c>
      <c r="X27" s="346"/>
      <c r="Y27" s="346"/>
    </row>
    <row r="28" spans="1:25" ht="15.75">
      <c r="A28" s="39"/>
      <c r="B28" s="38"/>
      <c r="C28" s="49"/>
      <c r="D28" s="52"/>
      <c r="E28" s="47"/>
      <c r="F28" s="47"/>
      <c r="G28" s="47"/>
      <c r="H28" s="47"/>
      <c r="I28" s="51"/>
      <c r="J28" s="51"/>
      <c r="K28" s="50"/>
      <c r="L28" s="50"/>
      <c r="M28" s="51"/>
      <c r="N28" s="50"/>
      <c r="O28" s="50"/>
      <c r="P28" s="50"/>
      <c r="Q28" s="50"/>
      <c r="R28" s="45"/>
      <c r="S28" s="50"/>
      <c r="T28" s="50"/>
      <c r="U28" s="50"/>
      <c r="V28" s="50"/>
      <c r="W28" s="50"/>
      <c r="X28" s="50"/>
      <c r="Y28" s="50"/>
    </row>
    <row r="29" spans="1:25" ht="15.75">
      <c r="B29" s="409"/>
      <c r="C29" s="409"/>
      <c r="D29" s="409"/>
    </row>
    <row r="30" spans="1:25" ht="15.75">
      <c r="B30" s="409"/>
      <c r="C30" s="409"/>
      <c r="D30" s="409"/>
      <c r="V30" s="380" t="s">
        <v>178</v>
      </c>
    </row>
    <row r="31" spans="1:25" ht="15.75">
      <c r="B31" s="42" t="s">
        <v>200</v>
      </c>
      <c r="C31" s="49"/>
      <c r="D31" s="52"/>
      <c r="V31" s="380" t="s">
        <v>179</v>
      </c>
    </row>
    <row r="32" spans="1:25" ht="25.5" customHeight="1">
      <c r="B32" s="42" t="s">
        <v>139</v>
      </c>
      <c r="C32" s="77"/>
      <c r="D32" s="77"/>
      <c r="V32" s="50" t="s">
        <v>180</v>
      </c>
    </row>
  </sheetData>
  <mergeCells count="23">
    <mergeCell ref="W20:X20"/>
    <mergeCell ref="Y20:Y21"/>
    <mergeCell ref="B30:D30"/>
    <mergeCell ref="P20:Q20"/>
    <mergeCell ref="B29:D29"/>
    <mergeCell ref="R20:S20"/>
    <mergeCell ref="T20:U20"/>
    <mergeCell ref="A20:B21"/>
    <mergeCell ref="D20:F20"/>
    <mergeCell ref="G20:I20"/>
    <mergeCell ref="K20:M20"/>
    <mergeCell ref="N20:O20"/>
    <mergeCell ref="A1:Y1"/>
    <mergeCell ref="G5:I5"/>
    <mergeCell ref="K5:M5"/>
    <mergeCell ref="N5:O5"/>
    <mergeCell ref="R5:S5"/>
    <mergeCell ref="W5:X5"/>
    <mergeCell ref="Y5:Y6"/>
    <mergeCell ref="T5:U5"/>
    <mergeCell ref="A5:B6"/>
    <mergeCell ref="D5:F5"/>
    <mergeCell ref="P5:Q5"/>
  </mergeCells>
  <pageMargins left="0.69" right="0.16" top="0.75" bottom="0.75" header="0.3" footer="0.3"/>
  <pageSetup scale="8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selection activeCell="T22" sqref="T22"/>
    </sheetView>
  </sheetViews>
  <sheetFormatPr defaultRowHeight="15"/>
  <cols>
    <col min="1" max="1" width="7.7109375" customWidth="1"/>
    <col min="2" max="2" width="26.5703125" customWidth="1"/>
    <col min="3" max="15" width="0" hidden="1" customWidth="1"/>
    <col min="16" max="16" width="13.28515625" hidden="1" customWidth="1"/>
    <col min="17" max="17" width="13.140625" customWidth="1"/>
    <col min="18" max="18" width="13.42578125" customWidth="1"/>
    <col min="19" max="19" width="12.42578125" customWidth="1"/>
    <col min="20" max="20" width="13.28515625" customWidth="1"/>
    <col min="21" max="21" width="13.140625" customWidth="1"/>
    <col min="22" max="22" width="13.85546875" hidden="1" customWidth="1"/>
    <col min="23" max="25" width="13.140625" style="362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82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3"/>
      <c r="X2" s="3"/>
      <c r="Y2" s="3"/>
    </row>
    <row r="3" spans="1:25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41"/>
      <c r="X3" s="41"/>
      <c r="Y3" s="41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3"/>
      <c r="X4" s="3"/>
      <c r="Y4" s="3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7">
        <v>2019</v>
      </c>
      <c r="Q5" s="429"/>
      <c r="R5" s="446">
        <v>2020</v>
      </c>
      <c r="S5" s="446"/>
      <c r="T5" s="446">
        <v>2021</v>
      </c>
      <c r="U5" s="446"/>
      <c r="W5" s="454">
        <v>2022</v>
      </c>
      <c r="X5" s="455"/>
      <c r="Y5" s="441" t="s">
        <v>199</v>
      </c>
    </row>
    <row r="6" spans="1:25" ht="48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5" t="s">
        <v>9</v>
      </c>
      <c r="V6" s="66" t="s">
        <v>6</v>
      </c>
      <c r="W6" s="67" t="s">
        <v>8</v>
      </c>
      <c r="X6" s="395" t="s">
        <v>198</v>
      </c>
      <c r="Y6" s="442"/>
    </row>
    <row r="7" spans="1:25">
      <c r="A7" s="334">
        <v>2002</v>
      </c>
      <c r="B7" s="21" t="s">
        <v>3</v>
      </c>
      <c r="C7" s="274"/>
      <c r="D7" s="68"/>
      <c r="E7" s="68"/>
      <c r="F7" s="66"/>
      <c r="G7" s="66"/>
      <c r="H7" s="68"/>
      <c r="I7" s="66"/>
      <c r="J7" s="68"/>
      <c r="K7" s="68"/>
      <c r="L7" s="66"/>
      <c r="M7" s="66"/>
      <c r="N7" s="66"/>
      <c r="O7" s="68"/>
      <c r="P7" s="325"/>
      <c r="Q7" s="325"/>
      <c r="R7" s="67"/>
      <c r="S7" s="326"/>
      <c r="T7" s="67"/>
      <c r="U7" s="374"/>
      <c r="V7" s="275">
        <v>2050000</v>
      </c>
      <c r="W7" s="275">
        <v>2000000</v>
      </c>
      <c r="X7" s="275"/>
      <c r="Y7" s="275"/>
    </row>
    <row r="8" spans="1:25">
      <c r="A8" s="16">
        <v>2003</v>
      </c>
      <c r="B8" s="21" t="s">
        <v>25</v>
      </c>
      <c r="C8" s="18">
        <v>11600</v>
      </c>
      <c r="D8" s="11"/>
      <c r="E8" s="11"/>
      <c r="F8" s="5"/>
      <c r="G8" s="11"/>
      <c r="H8" s="11"/>
      <c r="I8" s="5"/>
      <c r="J8" s="11">
        <v>1000000</v>
      </c>
      <c r="K8" s="11">
        <v>166450</v>
      </c>
      <c r="L8" s="11">
        <f>K8/M8*100</f>
        <v>16.645</v>
      </c>
      <c r="M8" s="11">
        <v>1000000</v>
      </c>
      <c r="N8" s="11"/>
      <c r="O8" s="11"/>
      <c r="P8" s="57"/>
      <c r="Q8" s="57"/>
      <c r="R8" s="57">
        <v>0</v>
      </c>
      <c r="S8" s="80"/>
      <c r="T8" s="80">
        <v>100000</v>
      </c>
      <c r="U8" s="80">
        <v>1014100</v>
      </c>
      <c r="V8" s="57">
        <v>3500000</v>
      </c>
      <c r="W8" s="57">
        <v>1000000</v>
      </c>
      <c r="X8" s="57"/>
      <c r="Y8" s="57"/>
    </row>
    <row r="9" spans="1:25">
      <c r="A9" s="24">
        <v>2101</v>
      </c>
      <c r="B9" s="21" t="s">
        <v>25</v>
      </c>
      <c r="C9" s="18"/>
      <c r="D9" s="11"/>
      <c r="E9" s="11"/>
      <c r="F9" s="5"/>
      <c r="G9" s="11"/>
      <c r="H9" s="11"/>
      <c r="I9" s="5"/>
      <c r="J9" s="11"/>
      <c r="K9" s="11"/>
      <c r="L9" s="11"/>
      <c r="M9" s="11"/>
      <c r="N9" s="11"/>
      <c r="O9" s="11"/>
      <c r="P9" s="57"/>
      <c r="Q9" s="57"/>
      <c r="R9" s="57"/>
      <c r="S9" s="80"/>
      <c r="T9" s="80">
        <v>13000000</v>
      </c>
      <c r="U9" s="80">
        <v>3000000</v>
      </c>
      <c r="V9" s="57">
        <v>30000000</v>
      </c>
      <c r="W9" s="11"/>
      <c r="X9" s="11"/>
      <c r="Y9" s="11"/>
    </row>
    <row r="10" spans="1:25">
      <c r="A10" s="16">
        <v>2102</v>
      </c>
      <c r="B10" s="21" t="s">
        <v>4</v>
      </c>
      <c r="C10" s="18">
        <v>1448900</v>
      </c>
      <c r="D10" s="11">
        <v>2700000</v>
      </c>
      <c r="E10" s="11">
        <v>2463742</v>
      </c>
      <c r="F10" s="5">
        <f>E10/D10*100</f>
        <v>91.249703703703702</v>
      </c>
      <c r="G10" s="11">
        <v>6395000</v>
      </c>
      <c r="H10" s="11">
        <v>6388322.9000000004</v>
      </c>
      <c r="I10" s="5">
        <f>H10/G10*100</f>
        <v>99.895588741204065</v>
      </c>
      <c r="J10" s="11">
        <v>1000000</v>
      </c>
      <c r="K10" s="11">
        <v>1620784</v>
      </c>
      <c r="L10" s="11">
        <f>K10/M10*100</f>
        <v>99.863462723351816</v>
      </c>
      <c r="M10" s="11">
        <v>1623000</v>
      </c>
      <c r="N10" s="11">
        <v>2669210</v>
      </c>
      <c r="O10" s="11">
        <v>2668037.5099999998</v>
      </c>
      <c r="P10" s="57"/>
      <c r="Q10" s="57">
        <v>419281</v>
      </c>
      <c r="R10" s="57">
        <v>680000</v>
      </c>
      <c r="S10" s="80">
        <v>679780</v>
      </c>
      <c r="T10" s="80">
        <v>3000000</v>
      </c>
      <c r="U10" s="80">
        <v>2953698.67</v>
      </c>
      <c r="V10" s="57">
        <v>4142000</v>
      </c>
      <c r="W10" s="275">
        <v>2000000</v>
      </c>
      <c r="X10" s="402"/>
      <c r="Y10" s="402"/>
    </row>
    <row r="11" spans="1:25">
      <c r="A11" s="16">
        <v>2103</v>
      </c>
      <c r="B11" s="21" t="s">
        <v>3</v>
      </c>
      <c r="C11" s="18"/>
      <c r="D11" s="11"/>
      <c r="E11" s="11"/>
      <c r="F11" s="5"/>
      <c r="G11" s="11"/>
      <c r="H11" s="11"/>
      <c r="I11" s="5"/>
      <c r="J11" s="11"/>
      <c r="K11" s="11"/>
      <c r="L11" s="11"/>
      <c r="M11" s="11"/>
      <c r="N11" s="11"/>
      <c r="O11" s="11"/>
      <c r="P11" s="57"/>
      <c r="Q11" s="57"/>
      <c r="R11" s="57"/>
      <c r="S11" s="80"/>
      <c r="T11" s="80">
        <v>725000</v>
      </c>
      <c r="U11" s="80">
        <v>28621484</v>
      </c>
      <c r="V11" s="57">
        <v>30000000</v>
      </c>
      <c r="W11" s="275">
        <v>2000000</v>
      </c>
      <c r="X11" s="402"/>
      <c r="Y11" s="402"/>
    </row>
    <row r="12" spans="1:25">
      <c r="A12" s="16">
        <v>2104</v>
      </c>
      <c r="B12" s="17" t="s">
        <v>33</v>
      </c>
      <c r="C12" s="18"/>
      <c r="D12" s="11"/>
      <c r="E12" s="11"/>
      <c r="F12" s="5"/>
      <c r="G12" s="11"/>
      <c r="H12" s="11"/>
      <c r="I12" s="5"/>
      <c r="J12" s="11"/>
      <c r="K12" s="11"/>
      <c r="L12" s="11"/>
      <c r="M12" s="11"/>
      <c r="N12" s="11"/>
      <c r="O12" s="11"/>
      <c r="P12" s="57"/>
      <c r="Q12" s="57"/>
      <c r="R12" s="57"/>
      <c r="S12" s="80"/>
      <c r="T12" s="80"/>
      <c r="U12" s="80"/>
      <c r="V12" s="57">
        <v>5000000</v>
      </c>
      <c r="W12" s="11"/>
      <c r="X12" s="11"/>
      <c r="Y12" s="11"/>
    </row>
    <row r="13" spans="1:25">
      <c r="A13" s="14">
        <v>2106</v>
      </c>
      <c r="B13" s="10" t="s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"/>
      <c r="O13" s="5"/>
      <c r="P13" s="80"/>
      <c r="Q13" s="80">
        <v>0</v>
      </c>
      <c r="R13" s="80">
        <v>680000</v>
      </c>
      <c r="S13" s="80">
        <v>680000</v>
      </c>
      <c r="T13" s="80">
        <v>1000000</v>
      </c>
      <c r="U13" s="80">
        <v>0</v>
      </c>
      <c r="V13" s="80">
        <v>3000000</v>
      </c>
      <c r="W13" s="80">
        <v>3000000</v>
      </c>
      <c r="X13" s="80"/>
      <c r="Y13" s="80"/>
    </row>
    <row r="14" spans="1:25">
      <c r="A14" s="13">
        <v>2401</v>
      </c>
      <c r="B14" s="298" t="s">
        <v>21</v>
      </c>
      <c r="C14" s="12"/>
      <c r="D14" s="12"/>
      <c r="E14" s="12"/>
      <c r="F14" s="12"/>
      <c r="G14" s="10"/>
      <c r="H14" s="12"/>
      <c r="I14" s="10"/>
      <c r="J14" s="10"/>
      <c r="K14" s="10"/>
      <c r="L14" s="12"/>
      <c r="M14" s="10"/>
      <c r="N14" s="11"/>
      <c r="O14" s="11"/>
      <c r="P14" s="57"/>
      <c r="Q14" s="57"/>
      <c r="R14" s="57"/>
      <c r="S14" s="80"/>
      <c r="T14" s="80"/>
      <c r="U14" s="80"/>
      <c r="V14" s="57">
        <v>1100000</v>
      </c>
      <c r="W14" s="80">
        <v>500000</v>
      </c>
      <c r="X14" s="80"/>
      <c r="Y14" s="80"/>
    </row>
    <row r="15" spans="1:25">
      <c r="A15" s="16">
        <v>2505</v>
      </c>
      <c r="B15" s="12" t="s">
        <v>35</v>
      </c>
      <c r="C15" s="87"/>
      <c r="D15" s="85"/>
      <c r="E15" s="86"/>
      <c r="F15" s="86"/>
      <c r="G15" s="84"/>
      <c r="H15" s="85"/>
      <c r="I15" s="84"/>
      <c r="J15" s="83"/>
      <c r="K15" s="142"/>
      <c r="L15" s="11"/>
      <c r="M15" s="83"/>
      <c r="N15" s="11">
        <v>620000</v>
      </c>
      <c r="O15" s="11">
        <v>618766.25</v>
      </c>
      <c r="P15" s="57">
        <v>200000</v>
      </c>
      <c r="Q15" s="57">
        <v>756500</v>
      </c>
      <c r="R15" s="57">
        <v>0</v>
      </c>
      <c r="S15" s="57"/>
      <c r="T15" s="57">
        <v>1000000</v>
      </c>
      <c r="U15" s="80">
        <v>906579</v>
      </c>
      <c r="V15" s="57">
        <v>1000000</v>
      </c>
      <c r="W15" s="57">
        <v>1000000</v>
      </c>
      <c r="X15" s="57"/>
      <c r="Y15" s="57"/>
    </row>
    <row r="16" spans="1:25">
      <c r="A16" s="16">
        <v>2507</v>
      </c>
      <c r="B16" s="12" t="s">
        <v>1</v>
      </c>
      <c r="C16" s="87"/>
      <c r="D16" s="85"/>
      <c r="E16" s="86"/>
      <c r="F16" s="86"/>
      <c r="G16" s="84"/>
      <c r="H16" s="85"/>
      <c r="I16" s="84"/>
      <c r="J16" s="83"/>
      <c r="K16" s="142"/>
      <c r="L16" s="11"/>
      <c r="M16" s="83"/>
      <c r="N16" s="11">
        <v>500000</v>
      </c>
      <c r="O16" s="11">
        <v>497197.8</v>
      </c>
      <c r="P16" s="57"/>
      <c r="Q16" s="57">
        <v>107550</v>
      </c>
      <c r="R16" s="57">
        <v>0</v>
      </c>
      <c r="S16" s="57"/>
      <c r="T16" s="57">
        <v>1000000</v>
      </c>
      <c r="U16" s="80">
        <v>116640</v>
      </c>
      <c r="V16" s="57">
        <v>2000000</v>
      </c>
      <c r="W16" s="57">
        <v>2000000</v>
      </c>
      <c r="X16" s="57"/>
      <c r="Y16" s="57"/>
    </row>
    <row r="17" spans="1:25" hidden="1">
      <c r="A17" s="136"/>
      <c r="B17" s="12" t="s">
        <v>79</v>
      </c>
      <c r="C17" s="87"/>
      <c r="D17" s="85"/>
      <c r="E17" s="86"/>
      <c r="F17" s="86"/>
      <c r="G17" s="85"/>
      <c r="H17" s="85"/>
      <c r="I17" s="85"/>
      <c r="J17" s="276"/>
      <c r="K17" s="190"/>
      <c r="L17" s="11"/>
      <c r="M17" s="276"/>
      <c r="N17" s="11"/>
      <c r="O17" s="11"/>
      <c r="P17" s="57"/>
      <c r="Q17" s="57"/>
      <c r="R17" s="57"/>
      <c r="S17" s="57"/>
      <c r="T17" s="57"/>
      <c r="U17" s="57"/>
      <c r="V17" s="57">
        <v>10000000</v>
      </c>
      <c r="W17" s="11"/>
      <c r="X17" s="11"/>
      <c r="Y17" s="11"/>
    </row>
    <row r="18" spans="1:25" ht="16.5" thickBot="1">
      <c r="A18" s="7" t="s">
        <v>0</v>
      </c>
      <c r="B18" s="7"/>
      <c r="C18" s="4">
        <f>SUM(C8:C10)</f>
        <v>1460500</v>
      </c>
      <c r="D18" s="4">
        <f>SUM(D8:D10)</f>
        <v>2700000</v>
      </c>
      <c r="E18" s="4">
        <f>SUM(E8:E10)</f>
        <v>2463742</v>
      </c>
      <c r="F18" s="4">
        <f>E18/D18*100</f>
        <v>91.249703703703702</v>
      </c>
      <c r="G18" s="4">
        <f>SUM(G8:G10)</f>
        <v>6395000</v>
      </c>
      <c r="H18" s="4">
        <f>SUM(H8:H10)</f>
        <v>6388322.9000000004</v>
      </c>
      <c r="I18" s="4">
        <f>H18/G18*100</f>
        <v>99.895588741204065</v>
      </c>
      <c r="J18" s="4">
        <f>SUM(J8:J10)</f>
        <v>2000000</v>
      </c>
      <c r="K18" s="4">
        <f>SUM(K8:K10)</f>
        <v>1787234</v>
      </c>
      <c r="L18" s="11">
        <f>K18/M18*100</f>
        <v>68.137018680899729</v>
      </c>
      <c r="M18" s="4">
        <f>SUM(M8:M10)</f>
        <v>2623000</v>
      </c>
      <c r="N18" s="4">
        <f>SUM(N10:N16)</f>
        <v>3789210</v>
      </c>
      <c r="O18" s="4">
        <f>SUM(O10:O16)</f>
        <v>3784001.5599999996</v>
      </c>
      <c r="P18" s="4">
        <f>SUM(P7:P17)</f>
        <v>200000</v>
      </c>
      <c r="Q18" s="4">
        <f t="shared" ref="Q18:T18" si="0">SUM(Q7:Q17)</f>
        <v>1283331</v>
      </c>
      <c r="R18" s="4">
        <f t="shared" si="0"/>
        <v>1360000</v>
      </c>
      <c r="S18" s="4">
        <f t="shared" si="0"/>
        <v>1359780</v>
      </c>
      <c r="T18" s="4">
        <f t="shared" si="0"/>
        <v>19825000</v>
      </c>
      <c r="U18" s="4">
        <f>SUM(U7:U17)</f>
        <v>36612501.670000002</v>
      </c>
      <c r="V18" s="4">
        <f>SUM(V7:V17)</f>
        <v>91792000</v>
      </c>
      <c r="W18" s="4">
        <f>SUM(W7:W17)</f>
        <v>13500000</v>
      </c>
      <c r="X18" s="4">
        <f t="shared" ref="X18:Y18" si="1">SUM(X7:X17)</f>
        <v>0</v>
      </c>
      <c r="Y18" s="4">
        <f t="shared" si="1"/>
        <v>0</v>
      </c>
    </row>
    <row r="19" spans="1:25" ht="16.5" thickTop="1">
      <c r="A19" s="56"/>
      <c r="B19" s="56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1"/>
      <c r="T20" s="1"/>
      <c r="U20" s="1"/>
      <c r="V20" s="254"/>
      <c r="W20" s="3"/>
      <c r="X20" s="3"/>
      <c r="Y20" s="3"/>
    </row>
    <row r="21" spans="1:25">
      <c r="A21" s="1"/>
      <c r="B21" s="42" t="s">
        <v>200</v>
      </c>
      <c r="C21" s="42" t="s">
        <v>200</v>
      </c>
      <c r="D21" s="42" t="s">
        <v>200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1"/>
      <c r="T21" s="1"/>
      <c r="U21" s="1"/>
      <c r="V21" s="1"/>
      <c r="W21" s="3"/>
      <c r="X21" s="3"/>
      <c r="Y21" s="3"/>
    </row>
    <row r="22" spans="1:25" ht="26.25" customHeight="1">
      <c r="A22" s="1"/>
      <c r="B22" s="42" t="s">
        <v>139</v>
      </c>
      <c r="C22" s="42" t="s">
        <v>139</v>
      </c>
      <c r="D22" s="42" t="s">
        <v>139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"/>
      <c r="S22" s="1"/>
      <c r="T22" s="1"/>
      <c r="U22" s="1"/>
      <c r="V22" s="1"/>
      <c r="W22" s="3"/>
      <c r="X22" s="3"/>
      <c r="Y22" s="3"/>
    </row>
    <row r="23" spans="1:2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380" t="s">
        <v>178</v>
      </c>
    </row>
    <row r="24" spans="1:25" ht="15.75">
      <c r="V24" s="380" t="s">
        <v>179</v>
      </c>
    </row>
    <row r="25" spans="1:25">
      <c r="V25" s="50" t="s">
        <v>180</v>
      </c>
    </row>
  </sheetData>
  <mergeCells count="11">
    <mergeCell ref="A1:Y1"/>
    <mergeCell ref="T5:U5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opLeftCell="A13" workbookViewId="0">
      <selection activeCell="C35" sqref="C35"/>
    </sheetView>
  </sheetViews>
  <sheetFormatPr defaultRowHeight="15"/>
  <cols>
    <col min="1" max="1" width="5.85546875" customWidth="1"/>
    <col min="2" max="2" width="38.5703125" customWidth="1"/>
    <col min="3" max="3" width="15.85546875" style="362" customWidth="1"/>
    <col min="4" max="4" width="18.5703125" style="269" customWidth="1"/>
    <col min="5" max="5" width="18.42578125" customWidth="1"/>
    <col min="6" max="6" width="1.28515625" hidden="1" customWidth="1"/>
    <col min="7" max="7" width="16.140625" style="269" hidden="1" customWidth="1"/>
    <col min="8" max="8" width="15.7109375" hidden="1" customWidth="1"/>
    <col min="9" max="9" width="16.7109375" customWidth="1"/>
    <col min="10" max="10" width="14.28515625" style="269" bestFit="1" customWidth="1"/>
    <col min="11" max="11" width="13.42578125" style="269" customWidth="1"/>
    <col min="15" max="15" width="14.28515625" style="269" bestFit="1" customWidth="1"/>
  </cols>
  <sheetData>
    <row r="1" spans="1:8" ht="25.5" customHeight="1">
      <c r="B1" s="383" t="s">
        <v>181</v>
      </c>
    </row>
    <row r="2" spans="1:8" ht="12.75" customHeight="1"/>
    <row r="3" spans="1:8" ht="50.25" customHeight="1">
      <c r="A3" s="343" t="s">
        <v>170</v>
      </c>
      <c r="B3" s="343" t="s">
        <v>171</v>
      </c>
      <c r="C3" s="369" t="s">
        <v>176</v>
      </c>
      <c r="D3" s="344" t="s">
        <v>169</v>
      </c>
      <c r="E3" s="407" t="s">
        <v>201</v>
      </c>
      <c r="F3" s="373" t="s">
        <v>13</v>
      </c>
    </row>
    <row r="4" spans="1:8">
      <c r="A4" s="301">
        <v>300</v>
      </c>
      <c r="B4" s="301" t="s">
        <v>137</v>
      </c>
      <c r="C4" s="366">
        <f>'300'!G28</f>
        <v>51500000</v>
      </c>
      <c r="D4" s="366">
        <f>'300'!I28</f>
        <v>59500000</v>
      </c>
      <c r="E4" s="84">
        <f>'300'!J28</f>
        <v>46000000</v>
      </c>
      <c r="F4" s="366" t="e">
        <f>'300'!#REF!</f>
        <v>#REF!</v>
      </c>
      <c r="G4" s="269">
        <v>36000000</v>
      </c>
      <c r="H4" s="385">
        <f>E4-G4</f>
        <v>10000000</v>
      </c>
    </row>
    <row r="5" spans="1:8">
      <c r="A5" s="301">
        <v>301</v>
      </c>
      <c r="B5" s="301" t="s">
        <v>131</v>
      </c>
      <c r="C5" s="366">
        <f>'301'!S28</f>
        <v>2700000</v>
      </c>
      <c r="D5" s="366">
        <f>'301'!U28</f>
        <v>17000000</v>
      </c>
      <c r="E5" s="84">
        <f>'301'!V28</f>
        <v>6500000</v>
      </c>
      <c r="F5" s="366" t="e">
        <f>'301'!#REF!</f>
        <v>#REF!</v>
      </c>
      <c r="G5" s="269">
        <v>4500000</v>
      </c>
      <c r="H5" s="385">
        <f t="shared" ref="H5:H29" si="0">E5-G5</f>
        <v>2000000</v>
      </c>
    </row>
    <row r="6" spans="1:8">
      <c r="A6" s="301">
        <v>302</v>
      </c>
      <c r="B6" s="301" t="s">
        <v>152</v>
      </c>
      <c r="C6" s="366">
        <f>'302'!T11</f>
        <v>600000</v>
      </c>
      <c r="D6" s="366">
        <f>'302'!V11</f>
        <v>800000</v>
      </c>
      <c r="E6" s="84">
        <f>'302'!W11</f>
        <v>1100000</v>
      </c>
      <c r="F6" s="366" t="e">
        <f>'302'!#REF!</f>
        <v>#REF!</v>
      </c>
      <c r="G6" s="269">
        <v>1100000</v>
      </c>
      <c r="H6" s="385">
        <f t="shared" si="0"/>
        <v>0</v>
      </c>
    </row>
    <row r="7" spans="1:8">
      <c r="A7" s="301">
        <v>303</v>
      </c>
      <c r="B7" s="301" t="s">
        <v>153</v>
      </c>
      <c r="C7" s="366">
        <f>'303'!T12</f>
        <v>550000</v>
      </c>
      <c r="D7" s="366">
        <f>'303'!V12</f>
        <v>250000</v>
      </c>
      <c r="E7" s="84">
        <f>'303'!W12</f>
        <v>250000</v>
      </c>
      <c r="F7" s="366" t="e">
        <f>'303'!#REF!</f>
        <v>#REF!</v>
      </c>
      <c r="G7" s="269">
        <v>250000</v>
      </c>
      <c r="H7" s="385">
        <f t="shared" si="0"/>
        <v>0</v>
      </c>
    </row>
    <row r="8" spans="1:8">
      <c r="A8" s="301">
        <v>304</v>
      </c>
      <c r="B8" s="301" t="s">
        <v>122</v>
      </c>
      <c r="C8" s="366">
        <f>'304'!T41</f>
        <v>42900000</v>
      </c>
      <c r="D8" s="366">
        <f>'304'!V41</f>
        <v>61600000</v>
      </c>
      <c r="E8" s="84">
        <f>'304'!W41</f>
        <v>22500000</v>
      </c>
      <c r="F8" s="366" t="e">
        <f>'304'!#REF!</f>
        <v>#REF!</v>
      </c>
      <c r="G8" s="269">
        <v>25100000</v>
      </c>
      <c r="H8" s="385">
        <f t="shared" si="0"/>
        <v>-2600000</v>
      </c>
    </row>
    <row r="9" spans="1:8">
      <c r="A9" s="301">
        <v>305</v>
      </c>
      <c r="B9" s="301" t="s">
        <v>154</v>
      </c>
      <c r="C9" s="366">
        <f>'305'!T44</f>
        <v>13700000</v>
      </c>
      <c r="D9" s="366">
        <f>'305'!V44</f>
        <v>83800000</v>
      </c>
      <c r="E9" s="84">
        <f>'305'!W44</f>
        <v>37200000</v>
      </c>
      <c r="F9" s="366" t="e">
        <f>'305'!#REF!</f>
        <v>#REF!</v>
      </c>
      <c r="G9" s="269">
        <v>34200000</v>
      </c>
      <c r="H9" s="385">
        <f t="shared" si="0"/>
        <v>3000000</v>
      </c>
    </row>
    <row r="10" spans="1:8">
      <c r="A10" s="301">
        <v>306</v>
      </c>
      <c r="B10" s="301" t="s">
        <v>155</v>
      </c>
      <c r="C10" s="366">
        <f>'306'!T14</f>
        <v>5000000</v>
      </c>
      <c r="D10" s="366">
        <f>'306'!V14</f>
        <v>115860000</v>
      </c>
      <c r="E10" s="84">
        <f>'306'!W14</f>
        <v>11000000</v>
      </c>
      <c r="F10" s="366" t="e">
        <f>'306'!#REF!</f>
        <v>#REF!</v>
      </c>
      <c r="G10" s="269">
        <v>11000000</v>
      </c>
      <c r="H10" s="385">
        <f t="shared" si="0"/>
        <v>0</v>
      </c>
    </row>
    <row r="11" spans="1:8">
      <c r="A11" s="301">
        <v>307</v>
      </c>
      <c r="B11" s="301" t="s">
        <v>156</v>
      </c>
      <c r="C11" s="366">
        <f>'307'!T11</f>
        <v>7000000</v>
      </c>
      <c r="D11" s="366">
        <f>'307'!V11</f>
        <v>5000000</v>
      </c>
      <c r="E11" s="84">
        <f>'307'!W11</f>
        <v>5000000</v>
      </c>
      <c r="F11" s="366" t="e">
        <f>'307'!#REF!</f>
        <v>#REF!</v>
      </c>
      <c r="G11" s="269">
        <v>5000000</v>
      </c>
      <c r="H11" s="385">
        <f t="shared" si="0"/>
        <v>0</v>
      </c>
    </row>
    <row r="12" spans="1:8">
      <c r="A12" s="301">
        <v>308</v>
      </c>
      <c r="B12" s="301" t="s">
        <v>108</v>
      </c>
      <c r="C12" s="84">
        <f>'308'!T32</f>
        <v>614200000</v>
      </c>
      <c r="D12" s="366">
        <f>'308'!V32</f>
        <v>54700000</v>
      </c>
      <c r="E12" s="84">
        <f>'308'!W32</f>
        <v>15600000</v>
      </c>
      <c r="F12" s="366" t="e">
        <f>'308'!#REF!</f>
        <v>#REF!</v>
      </c>
      <c r="G12" s="269">
        <v>2200000</v>
      </c>
      <c r="H12" s="385">
        <f t="shared" si="0"/>
        <v>13400000</v>
      </c>
    </row>
    <row r="13" spans="1:8">
      <c r="A13" s="301">
        <v>309</v>
      </c>
      <c r="B13" s="301" t="s">
        <v>157</v>
      </c>
      <c r="C13" s="366">
        <f>'309'!T11</f>
        <v>5000000</v>
      </c>
      <c r="D13" s="366">
        <f>'309'!V11</f>
        <v>10000000</v>
      </c>
      <c r="E13" s="84">
        <f>'309'!W11</f>
        <v>5200000</v>
      </c>
      <c r="F13" s="366" t="e">
        <f>'309'!#REF!</f>
        <v>#REF!</v>
      </c>
      <c r="G13" s="269">
        <v>5200000</v>
      </c>
      <c r="H13" s="385">
        <f t="shared" si="0"/>
        <v>0</v>
      </c>
    </row>
    <row r="14" spans="1:8">
      <c r="A14" s="301">
        <v>310</v>
      </c>
      <c r="B14" s="301" t="s">
        <v>158</v>
      </c>
      <c r="C14" s="366">
        <f>'310'!T12</f>
        <v>42000000</v>
      </c>
      <c r="D14" s="366">
        <f>'310'!V12</f>
        <v>130000000</v>
      </c>
      <c r="E14" s="84">
        <f>'310'!W12</f>
        <v>37000000</v>
      </c>
      <c r="F14" s="366" t="e">
        <f>'310'!#REF!</f>
        <v>#REF!</v>
      </c>
      <c r="G14" s="269">
        <v>37000000</v>
      </c>
      <c r="H14" s="385">
        <f t="shared" si="0"/>
        <v>0</v>
      </c>
    </row>
    <row r="15" spans="1:8">
      <c r="A15" s="301">
        <v>311</v>
      </c>
      <c r="B15" s="301" t="s">
        <v>100</v>
      </c>
      <c r="C15" s="366">
        <f>'311'!T24</f>
        <v>2501000</v>
      </c>
      <c r="D15" s="366">
        <f>'311'!V26</f>
        <v>29500000</v>
      </c>
      <c r="E15" s="84">
        <f>'311'!W26</f>
        <v>5400000</v>
      </c>
      <c r="F15" s="366" t="e">
        <f>'311'!#REF!</f>
        <v>#REF!</v>
      </c>
      <c r="G15" s="269">
        <v>2700000</v>
      </c>
      <c r="H15" s="385">
        <f t="shared" si="0"/>
        <v>2700000</v>
      </c>
    </row>
    <row r="16" spans="1:8">
      <c r="A16" s="301">
        <v>312</v>
      </c>
      <c r="B16" s="301" t="s">
        <v>159</v>
      </c>
      <c r="C16" s="366">
        <f>'312'!T15</f>
        <v>4000000</v>
      </c>
      <c r="D16" s="366">
        <f>'312'!V15</f>
        <v>50000000</v>
      </c>
      <c r="E16" s="84">
        <f>'312'!W15</f>
        <v>16500000</v>
      </c>
      <c r="F16" s="366" t="e">
        <f>'312'!#REF!</f>
        <v>#REF!</v>
      </c>
      <c r="G16" s="269">
        <v>6500000</v>
      </c>
      <c r="H16" s="385">
        <f t="shared" si="0"/>
        <v>10000000</v>
      </c>
    </row>
    <row r="17" spans="1:9">
      <c r="A17" s="301">
        <v>313</v>
      </c>
      <c r="B17" s="301" t="s">
        <v>160</v>
      </c>
      <c r="C17" s="366">
        <f>'313'!T16</f>
        <v>32000000</v>
      </c>
      <c r="D17" s="366">
        <f>'313'!V16</f>
        <v>41700000</v>
      </c>
      <c r="E17" s="84">
        <f>'313'!W16</f>
        <v>29500000</v>
      </c>
      <c r="F17" s="366" t="e">
        <f>'313'!#REF!</f>
        <v>#REF!</v>
      </c>
      <c r="G17" s="269">
        <v>29500000</v>
      </c>
      <c r="H17" s="385">
        <f t="shared" si="0"/>
        <v>0</v>
      </c>
    </row>
    <row r="18" spans="1:9">
      <c r="A18" s="301">
        <v>314</v>
      </c>
      <c r="B18" s="301" t="s">
        <v>91</v>
      </c>
      <c r="C18" s="366">
        <f>'314'!T25</f>
        <v>5502000</v>
      </c>
      <c r="D18" s="366">
        <f>'314'!V25</f>
        <v>10601000</v>
      </c>
      <c r="E18" s="84">
        <f>'314'!W25</f>
        <v>5601000</v>
      </c>
      <c r="F18" s="366" t="e">
        <f>'314'!#REF!</f>
        <v>#REF!</v>
      </c>
      <c r="G18" s="269">
        <v>4101000</v>
      </c>
      <c r="H18" s="385">
        <f t="shared" si="0"/>
        <v>1500000</v>
      </c>
    </row>
    <row r="19" spans="1:9">
      <c r="A19" s="301">
        <v>315</v>
      </c>
      <c r="B19" s="301" t="s">
        <v>161</v>
      </c>
      <c r="C19" s="170">
        <f>'315'!T27</f>
        <v>10200000</v>
      </c>
      <c r="D19" s="366">
        <f>'315'!V27</f>
        <v>155975000</v>
      </c>
      <c r="E19" s="84">
        <f>'315'!W27</f>
        <v>25700000</v>
      </c>
      <c r="F19" s="366" t="e">
        <f>'315'!#REF!</f>
        <v>#REF!</v>
      </c>
      <c r="G19" s="269">
        <v>15700000</v>
      </c>
      <c r="H19" s="385">
        <f t="shared" si="0"/>
        <v>10000000</v>
      </c>
    </row>
    <row r="20" spans="1:9">
      <c r="A20" s="301">
        <v>316</v>
      </c>
      <c r="B20" s="301" t="s">
        <v>162</v>
      </c>
      <c r="C20" s="366">
        <f>'316'!T18</f>
        <v>19825000</v>
      </c>
      <c r="D20" s="366">
        <f>'316'!V18</f>
        <v>91792000</v>
      </c>
      <c r="E20" s="84">
        <f>'316'!W18</f>
        <v>13500000</v>
      </c>
      <c r="F20" s="366" t="e">
        <f>'316'!#REF!</f>
        <v>#REF!</v>
      </c>
      <c r="G20" s="269">
        <v>13500000</v>
      </c>
      <c r="H20" s="385">
        <f t="shared" si="0"/>
        <v>0</v>
      </c>
    </row>
    <row r="21" spans="1:9">
      <c r="A21" s="301">
        <v>317</v>
      </c>
      <c r="B21" s="301" t="s">
        <v>163</v>
      </c>
      <c r="C21" s="366">
        <f>'317'!T11</f>
        <v>7000000</v>
      </c>
      <c r="D21" s="366">
        <f>'317'!V11</f>
        <v>6000000</v>
      </c>
      <c r="E21" s="84">
        <f>'317'!W11</f>
        <v>5000000</v>
      </c>
      <c r="F21" s="366" t="e">
        <f>'318'!#REF!</f>
        <v>#REF!</v>
      </c>
      <c r="G21" s="269">
        <v>5000000</v>
      </c>
      <c r="H21" s="385">
        <f t="shared" si="0"/>
        <v>0</v>
      </c>
    </row>
    <row r="22" spans="1:9">
      <c r="A22" s="301">
        <v>318</v>
      </c>
      <c r="B22" s="301" t="s">
        <v>76</v>
      </c>
      <c r="C22" s="170">
        <f>'318'!T85</f>
        <v>6500000</v>
      </c>
      <c r="D22" s="366">
        <f>'318'!V85</f>
        <v>39500000</v>
      </c>
      <c r="E22" s="84">
        <f>'318'!W85</f>
        <v>20200000</v>
      </c>
      <c r="F22" s="366" t="e">
        <f>'318'!#REF!</f>
        <v>#REF!</v>
      </c>
      <c r="G22" s="269">
        <v>17200000</v>
      </c>
      <c r="H22" s="385">
        <f t="shared" si="0"/>
        <v>3000000</v>
      </c>
    </row>
    <row r="23" spans="1:9" ht="35.25" customHeight="1">
      <c r="A23" s="301">
        <v>319</v>
      </c>
      <c r="B23" s="340" t="s">
        <v>164</v>
      </c>
      <c r="C23" s="370">
        <f>'319'!T22</f>
        <v>6500000</v>
      </c>
      <c r="D23" s="84">
        <f>'319'!V22</f>
        <v>6500000</v>
      </c>
      <c r="E23" s="84">
        <f>'319'!W22</f>
        <v>4500000</v>
      </c>
      <c r="F23" s="366" t="e">
        <f>'319'!#REF!</f>
        <v>#REF!</v>
      </c>
      <c r="G23" s="269">
        <v>4500000</v>
      </c>
      <c r="H23" s="385">
        <f t="shared" si="0"/>
        <v>0</v>
      </c>
    </row>
    <row r="24" spans="1:9">
      <c r="A24" s="301">
        <v>320</v>
      </c>
      <c r="B24" s="301" t="s">
        <v>63</v>
      </c>
      <c r="C24" s="366">
        <f>'320'!T68</f>
        <v>903200000</v>
      </c>
      <c r="D24" s="84">
        <f>'320'!V68</f>
        <v>764500000</v>
      </c>
      <c r="E24" s="84">
        <f>'320'!W68</f>
        <v>687000000</v>
      </c>
      <c r="F24" s="366" t="e">
        <f>'320'!#REF!</f>
        <v>#REF!</v>
      </c>
      <c r="G24" s="269">
        <v>192000000</v>
      </c>
      <c r="H24" s="385">
        <f t="shared" si="0"/>
        <v>495000000</v>
      </c>
      <c r="I24" s="408">
        <v>200000000</v>
      </c>
    </row>
    <row r="25" spans="1:9">
      <c r="A25" s="301">
        <v>321</v>
      </c>
      <c r="B25" s="301" t="s">
        <v>165</v>
      </c>
      <c r="C25" s="366">
        <f>'321'!T14</f>
        <v>8000000</v>
      </c>
      <c r="D25" s="84">
        <f>'321'!V14</f>
        <v>13000000</v>
      </c>
      <c r="E25" s="84">
        <f>'321'!W14</f>
        <v>8500000</v>
      </c>
      <c r="F25" s="366" t="e">
        <f>'321'!#REF!</f>
        <v>#REF!</v>
      </c>
      <c r="G25" s="269">
        <v>8500000</v>
      </c>
      <c r="H25" s="385">
        <f t="shared" si="0"/>
        <v>0</v>
      </c>
    </row>
    <row r="26" spans="1:9">
      <c r="A26" s="301">
        <v>322</v>
      </c>
      <c r="B26" s="301" t="s">
        <v>166</v>
      </c>
      <c r="C26" s="366">
        <f>'322'!T30</f>
        <v>33170000</v>
      </c>
      <c r="D26" s="84">
        <f>'322'!V30</f>
        <v>86550000</v>
      </c>
      <c r="E26" s="84">
        <f>'322'!W30</f>
        <v>28000000</v>
      </c>
      <c r="F26" s="366" t="e">
        <f>'322'!#REF!</f>
        <v>#REF!</v>
      </c>
      <c r="G26" s="269">
        <v>11000000</v>
      </c>
      <c r="H26" s="385">
        <f t="shared" si="0"/>
        <v>17000000</v>
      </c>
    </row>
    <row r="27" spans="1:9">
      <c r="A27" s="301">
        <v>323</v>
      </c>
      <c r="B27" s="301" t="s">
        <v>167</v>
      </c>
      <c r="C27" s="366">
        <f>'323'!T12</f>
        <v>701000</v>
      </c>
      <c r="D27" s="366">
        <f>'323'!V12</f>
        <v>2800000</v>
      </c>
      <c r="E27" s="84">
        <f>'323'!W12</f>
        <v>2800000</v>
      </c>
      <c r="F27" s="366" t="e">
        <f>'323'!#REF!</f>
        <v>#REF!</v>
      </c>
      <c r="G27" s="269">
        <v>2800000</v>
      </c>
      <c r="H27" s="385">
        <f t="shared" si="0"/>
        <v>0</v>
      </c>
    </row>
    <row r="28" spans="1:9">
      <c r="A28" s="301">
        <v>324</v>
      </c>
      <c r="B28" s="301" t="s">
        <v>168</v>
      </c>
      <c r="C28" s="366">
        <f>'324'!T16</f>
        <v>5501000</v>
      </c>
      <c r="D28" s="366">
        <f>'324'!V16</f>
        <v>14000000</v>
      </c>
      <c r="E28" s="84">
        <f>'324'!W16</f>
        <v>8500000</v>
      </c>
      <c r="F28" s="366" t="e">
        <f>'324'!#REF!</f>
        <v>#REF!</v>
      </c>
      <c r="G28" s="269">
        <v>8500000</v>
      </c>
      <c r="H28" s="385">
        <f t="shared" si="0"/>
        <v>0</v>
      </c>
    </row>
    <row r="29" spans="1:9">
      <c r="A29" s="301">
        <v>325</v>
      </c>
      <c r="B29" s="301" t="s">
        <v>141</v>
      </c>
      <c r="C29" s="366">
        <f>'325'!T13</f>
        <v>16000000</v>
      </c>
      <c r="D29" s="366">
        <f>'325'!V13</f>
        <v>8500000</v>
      </c>
      <c r="E29" s="84">
        <f>'325'!W13</f>
        <v>8500000</v>
      </c>
      <c r="F29" s="366" t="e">
        <f>'325'!#REF!</f>
        <v>#REF!</v>
      </c>
      <c r="G29" s="269">
        <v>8500000</v>
      </c>
      <c r="H29" s="385">
        <f t="shared" si="0"/>
        <v>0</v>
      </c>
    </row>
    <row r="30" spans="1:9" ht="21" customHeight="1" thickBot="1">
      <c r="A30" s="341"/>
      <c r="B30" s="342" t="s">
        <v>0</v>
      </c>
      <c r="C30" s="371">
        <f>SUM(C4:C29)</f>
        <v>1845750000</v>
      </c>
      <c r="D30" s="345">
        <f>SUM(D4:D29)</f>
        <v>1859428000</v>
      </c>
      <c r="E30" s="345">
        <f>SUM(E4:E29)</f>
        <v>1056551000</v>
      </c>
      <c r="F30" s="345" t="e">
        <f>SUM(F4:F29)</f>
        <v>#REF!</v>
      </c>
      <c r="H30" s="385">
        <f>SUM(H4:H29)</f>
        <v>565000000</v>
      </c>
    </row>
    <row r="31" spans="1:9" ht="15.75" thickTop="1"/>
    <row r="32" spans="1:9">
      <c r="C32" s="386"/>
      <c r="D32" s="270"/>
    </row>
    <row r="33" spans="3:9" ht="15.75">
      <c r="C33" s="387">
        <v>1845750000</v>
      </c>
      <c r="D33" s="388">
        <v>1859428000</v>
      </c>
      <c r="E33" s="381">
        <v>856551000</v>
      </c>
      <c r="I33" s="382"/>
    </row>
    <row r="34" spans="3:9">
      <c r="C34" s="386"/>
      <c r="D34" s="270"/>
      <c r="E34" s="379"/>
      <c r="I34" s="382"/>
    </row>
    <row r="35" spans="3:9">
      <c r="C35" s="362">
        <f>C30-C33</f>
        <v>0</v>
      </c>
      <c r="E35" s="389">
        <f>E30-E33</f>
        <v>200000000</v>
      </c>
    </row>
    <row r="36" spans="3:9">
      <c r="H36" s="379"/>
    </row>
  </sheetData>
  <pageMargins left="0.7" right="0.7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8"/>
  <sheetViews>
    <sheetView workbookViewId="0">
      <selection activeCell="U19" sqref="U19"/>
    </sheetView>
  </sheetViews>
  <sheetFormatPr defaultRowHeight="15"/>
  <cols>
    <col min="1" max="1" width="8.28515625" customWidth="1"/>
    <col min="2" max="2" width="25" customWidth="1"/>
    <col min="3" max="15" width="0" hidden="1" customWidth="1"/>
    <col min="16" max="16" width="14.28515625" hidden="1" customWidth="1"/>
    <col min="17" max="17" width="13.7109375" customWidth="1"/>
    <col min="18" max="18" width="14.85546875" customWidth="1"/>
    <col min="19" max="19" width="12.28515625" customWidth="1"/>
    <col min="20" max="20" width="14.7109375" customWidth="1"/>
    <col min="21" max="21" width="13.85546875" customWidth="1"/>
    <col min="22" max="22" width="12.85546875" hidden="1" customWidth="1"/>
    <col min="23" max="23" width="14.5703125" customWidth="1"/>
    <col min="24" max="24" width="13.140625" customWidth="1"/>
    <col min="25" max="25" width="14.5703125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78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77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W5" s="454">
        <v>2022</v>
      </c>
      <c r="X5" s="455"/>
      <c r="Y5" s="441" t="s">
        <v>199</v>
      </c>
    </row>
    <row r="6" spans="1:25" ht="48.7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5" t="s">
        <v>9</v>
      </c>
      <c r="V6" s="66" t="s">
        <v>6</v>
      </c>
      <c r="W6" s="67" t="s">
        <v>8</v>
      </c>
      <c r="X6" s="395" t="s">
        <v>198</v>
      </c>
      <c r="Y6" s="442"/>
    </row>
    <row r="7" spans="1:25">
      <c r="A7" s="24">
        <v>2001</v>
      </c>
      <c r="B7" s="21" t="s">
        <v>5</v>
      </c>
      <c r="C7" s="2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0">
        <v>200000</v>
      </c>
      <c r="Q7" s="80">
        <v>150000</v>
      </c>
      <c r="R7" s="80">
        <v>1500000</v>
      </c>
      <c r="S7" s="80">
        <v>1333657</v>
      </c>
      <c r="T7" s="80">
        <v>1000000</v>
      </c>
      <c r="U7" s="80">
        <v>1083221.98</v>
      </c>
      <c r="V7" s="80">
        <v>1500000</v>
      </c>
      <c r="W7" s="80">
        <v>1000000</v>
      </c>
      <c r="X7" s="80"/>
      <c r="Y7" s="80"/>
    </row>
    <row r="8" spans="1:25">
      <c r="A8" s="24">
        <v>2003</v>
      </c>
      <c r="B8" s="21" t="s">
        <v>25</v>
      </c>
      <c r="C8" s="22"/>
      <c r="D8" s="5">
        <v>130000</v>
      </c>
      <c r="E8" s="5">
        <v>114515</v>
      </c>
      <c r="F8" s="5">
        <f>E8/D8*100</f>
        <v>88.088461538461544</v>
      </c>
      <c r="G8" s="5">
        <v>130000</v>
      </c>
      <c r="H8" s="5">
        <v>0</v>
      </c>
      <c r="I8" s="5">
        <f>H8/G8*100</f>
        <v>0</v>
      </c>
      <c r="J8" s="5">
        <v>500000</v>
      </c>
      <c r="K8" s="5">
        <v>144000</v>
      </c>
      <c r="L8" s="5">
        <f>K8/M8*100</f>
        <v>72</v>
      </c>
      <c r="M8" s="5">
        <v>200000</v>
      </c>
      <c r="N8" s="5"/>
      <c r="O8" s="5"/>
      <c r="P8" s="80"/>
      <c r="Q8" s="80"/>
      <c r="R8" s="80">
        <v>0</v>
      </c>
      <c r="S8" s="80"/>
      <c r="T8" s="80">
        <v>500000</v>
      </c>
      <c r="U8" s="80">
        <v>0</v>
      </c>
      <c r="V8" s="80">
        <v>1500000</v>
      </c>
      <c r="W8" s="80">
        <v>1000000</v>
      </c>
      <c r="X8" s="80"/>
      <c r="Y8" s="80"/>
    </row>
    <row r="9" spans="1:25">
      <c r="A9" s="16">
        <v>2102</v>
      </c>
      <c r="B9" s="21" t="s">
        <v>4</v>
      </c>
      <c r="C9" s="18">
        <v>238640</v>
      </c>
      <c r="D9" s="11">
        <v>220000</v>
      </c>
      <c r="E9" s="11">
        <v>213376</v>
      </c>
      <c r="F9" s="5">
        <f>E9/D9*100</f>
        <v>96.989090909090919</v>
      </c>
      <c r="G9" s="11">
        <v>530000</v>
      </c>
      <c r="H9" s="11">
        <v>506190.75</v>
      </c>
      <c r="I9" s="5">
        <f>H9/G9*100</f>
        <v>95.507688679245291</v>
      </c>
      <c r="J9" s="5"/>
      <c r="K9" s="159"/>
      <c r="L9" s="5"/>
      <c r="M9" s="5"/>
      <c r="N9" s="5">
        <v>1000000</v>
      </c>
      <c r="O9" s="11">
        <v>997939</v>
      </c>
      <c r="P9" s="57">
        <v>0</v>
      </c>
      <c r="Q9" s="57">
        <v>294290</v>
      </c>
      <c r="R9" s="57">
        <v>5540000</v>
      </c>
      <c r="S9" s="57">
        <v>5518784</v>
      </c>
      <c r="T9" s="57">
        <v>5000000</v>
      </c>
      <c r="U9" s="57">
        <v>4974138.32</v>
      </c>
      <c r="V9" s="57">
        <v>3000000</v>
      </c>
      <c r="W9" s="57">
        <v>3000000</v>
      </c>
      <c r="X9" s="57"/>
      <c r="Y9" s="57"/>
    </row>
    <row r="10" spans="1:25">
      <c r="A10" s="14">
        <v>2106</v>
      </c>
      <c r="B10" s="10" t="s">
        <v>2</v>
      </c>
      <c r="C10" s="10"/>
      <c r="D10" s="10"/>
      <c r="E10" s="10"/>
      <c r="F10" s="10"/>
      <c r="G10" s="10"/>
      <c r="H10" s="10"/>
      <c r="I10" s="10"/>
      <c r="J10" s="10"/>
      <c r="K10" s="5">
        <v>980500</v>
      </c>
      <c r="L10" s="5">
        <f>K10/M10*100</f>
        <v>98.05</v>
      </c>
      <c r="M10" s="5">
        <v>1000000</v>
      </c>
      <c r="N10" s="10"/>
      <c r="O10" s="10"/>
      <c r="P10" s="10"/>
      <c r="Q10" s="10"/>
      <c r="R10" s="80">
        <v>0</v>
      </c>
      <c r="S10" s="80"/>
      <c r="T10" s="80">
        <v>500000</v>
      </c>
      <c r="U10" s="57">
        <v>0</v>
      </c>
      <c r="V10" s="57">
        <v>0</v>
      </c>
      <c r="W10" s="11"/>
      <c r="X10" s="11"/>
      <c r="Y10" s="11"/>
    </row>
    <row r="11" spans="1:25" ht="16.5" thickBot="1">
      <c r="A11" s="7" t="s">
        <v>0</v>
      </c>
      <c r="B11" s="7"/>
      <c r="C11" s="4">
        <f t="shared" ref="C11:J11" si="0">SUM(C7:C9)</f>
        <v>238640</v>
      </c>
      <c r="D11" s="4">
        <f t="shared" si="0"/>
        <v>350000</v>
      </c>
      <c r="E11" s="4">
        <f t="shared" si="0"/>
        <v>327891</v>
      </c>
      <c r="F11" s="4">
        <f t="shared" si="0"/>
        <v>185.07755244755248</v>
      </c>
      <c r="G11" s="4">
        <f t="shared" si="0"/>
        <v>660000</v>
      </c>
      <c r="H11" s="4">
        <f t="shared" si="0"/>
        <v>506190.75</v>
      </c>
      <c r="I11" s="4">
        <f t="shared" si="0"/>
        <v>95.507688679245291</v>
      </c>
      <c r="J11" s="4">
        <f t="shared" si="0"/>
        <v>500000</v>
      </c>
      <c r="K11" s="4">
        <f>SUM(K7,K8,K9,K10)</f>
        <v>1124500</v>
      </c>
      <c r="L11" s="5">
        <f>K11/M11*100</f>
        <v>93.708333333333343</v>
      </c>
      <c r="M11" s="4">
        <f>SUM(M8:M10)</f>
        <v>1200000</v>
      </c>
      <c r="N11" s="4">
        <f>SUM(N7:N9)</f>
        <v>1000000</v>
      </c>
      <c r="O11" s="4">
        <f>SUM(O7:O9)</f>
        <v>997939</v>
      </c>
      <c r="P11" s="4">
        <f>SUM(P7:P10)</f>
        <v>200000</v>
      </c>
      <c r="Q11" s="4">
        <f t="shared" ref="Q11:U11" si="1">SUM(Q7:Q10)</f>
        <v>444290</v>
      </c>
      <c r="R11" s="4">
        <f t="shared" si="1"/>
        <v>7040000</v>
      </c>
      <c r="S11" s="4">
        <f t="shared" si="1"/>
        <v>6852441</v>
      </c>
      <c r="T11" s="4">
        <f t="shared" si="1"/>
        <v>7000000</v>
      </c>
      <c r="U11" s="4">
        <f t="shared" si="1"/>
        <v>6057360.3000000007</v>
      </c>
      <c r="V11" s="4">
        <f>SUM(V7:V10)</f>
        <v>6000000</v>
      </c>
      <c r="W11" s="4">
        <f>SUM(W7:W10)</f>
        <v>5000000</v>
      </c>
      <c r="X11" s="4">
        <f t="shared" ref="X11:Y11" si="2">SUM(X7:X10)</f>
        <v>0</v>
      </c>
      <c r="Y11" s="4">
        <f t="shared" si="2"/>
        <v>0</v>
      </c>
    </row>
    <row r="12" spans="1:25" ht="16.5" thickTop="1">
      <c r="A12" s="56"/>
      <c r="B12" s="56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"/>
      <c r="T13" s="1"/>
      <c r="U13" s="1"/>
      <c r="V13" s="254"/>
      <c r="W13" s="254"/>
      <c r="X13" s="254"/>
      <c r="Y13" s="254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1"/>
      <c r="T14" s="1"/>
      <c r="U14" s="1"/>
      <c r="V14" s="1"/>
      <c r="W14" s="1"/>
      <c r="X14" s="1"/>
      <c r="Y14" s="1"/>
    </row>
    <row r="15" spans="1:25" ht="15.75">
      <c r="A15" s="53"/>
      <c r="B15" s="409"/>
      <c r="C15" s="409"/>
      <c r="D15" s="409"/>
      <c r="E15" s="47"/>
      <c r="F15" s="47"/>
      <c r="G15" s="47"/>
      <c r="H15" s="47"/>
      <c r="I15" s="47"/>
      <c r="J15" s="47"/>
      <c r="K15" s="50"/>
      <c r="L15" s="50"/>
      <c r="M15" s="47"/>
      <c r="N15" s="50"/>
      <c r="O15" s="50"/>
      <c r="P15" s="50"/>
      <c r="Q15" s="50"/>
      <c r="R15" s="45"/>
      <c r="S15" s="50"/>
      <c r="T15" s="50"/>
      <c r="U15" s="50"/>
      <c r="V15" s="380" t="s">
        <v>178</v>
      </c>
    </row>
    <row r="16" spans="1:25" ht="15.75">
      <c r="A16" s="39"/>
      <c r="B16" s="42" t="s">
        <v>200</v>
      </c>
      <c r="C16" s="49"/>
      <c r="D16" s="52"/>
      <c r="E16" s="47"/>
      <c r="F16" s="47"/>
      <c r="G16" s="47"/>
      <c r="H16" s="47"/>
      <c r="I16" s="51"/>
      <c r="J16" s="51"/>
      <c r="K16" s="50"/>
      <c r="L16" s="50"/>
      <c r="M16" s="51"/>
      <c r="N16" s="50"/>
      <c r="O16" s="50"/>
      <c r="P16" s="50"/>
      <c r="Q16" s="50"/>
      <c r="R16" s="45"/>
      <c r="S16" s="50"/>
      <c r="T16" s="50"/>
      <c r="U16" s="50"/>
      <c r="V16" s="380" t="s">
        <v>179</v>
      </c>
    </row>
    <row r="17" spans="1:25" ht="25.5" customHeight="1">
      <c r="A17" s="39"/>
      <c r="B17" s="42" t="s">
        <v>139</v>
      </c>
      <c r="C17" s="49"/>
      <c r="D17" s="52"/>
      <c r="E17" s="47"/>
      <c r="F17" s="47"/>
      <c r="G17" s="47"/>
      <c r="H17" s="47"/>
      <c r="I17" s="51"/>
      <c r="J17" s="51"/>
      <c r="K17" s="50"/>
      <c r="L17" s="50"/>
      <c r="M17" s="51"/>
      <c r="N17" s="50"/>
      <c r="O17" s="50"/>
      <c r="P17" s="50"/>
      <c r="Q17" s="50"/>
      <c r="R17" s="45"/>
      <c r="S17" s="50"/>
      <c r="T17" s="50"/>
      <c r="U17" s="50"/>
      <c r="V17" s="50" t="s">
        <v>180</v>
      </c>
    </row>
    <row r="18" spans="1:25" ht="15.75">
      <c r="A18" s="39"/>
      <c r="B18" s="38"/>
      <c r="C18" s="49"/>
      <c r="D18" s="52"/>
      <c r="E18" s="47"/>
      <c r="F18" s="47"/>
      <c r="G18" s="47"/>
      <c r="H18" s="47"/>
      <c r="I18" s="51"/>
      <c r="J18" s="51"/>
      <c r="K18" s="50"/>
      <c r="L18" s="50"/>
      <c r="M18" s="51"/>
      <c r="N18" s="50"/>
      <c r="O18" s="50"/>
      <c r="P18" s="50"/>
      <c r="Q18" s="50"/>
      <c r="R18" s="45"/>
      <c r="S18" s="50"/>
      <c r="T18" s="50"/>
      <c r="U18" s="50"/>
      <c r="V18" s="50"/>
      <c r="W18" s="50"/>
      <c r="X18" s="50"/>
      <c r="Y18" s="50"/>
    </row>
  </sheetData>
  <mergeCells count="12">
    <mergeCell ref="A1:Y1"/>
    <mergeCell ref="T5:U5"/>
    <mergeCell ref="B15:D15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92"/>
  <sheetViews>
    <sheetView topLeftCell="A13" workbookViewId="0">
      <selection activeCell="AC11" sqref="AC11"/>
    </sheetView>
  </sheetViews>
  <sheetFormatPr defaultRowHeight="15"/>
  <cols>
    <col min="1" max="1" width="8.7109375" customWidth="1"/>
    <col min="2" max="2" width="27.7109375" customWidth="1"/>
    <col min="3" max="15" width="0" hidden="1" customWidth="1"/>
    <col min="16" max="16" width="13.7109375" hidden="1" customWidth="1"/>
    <col min="17" max="17" width="13.85546875" customWidth="1"/>
    <col min="18" max="18" width="13.7109375" customWidth="1"/>
    <col min="19" max="19" width="12.28515625" customWidth="1"/>
    <col min="20" max="20" width="14" customWidth="1"/>
    <col min="21" max="21" width="13.28515625" customWidth="1"/>
    <col min="22" max="22" width="14.28515625" hidden="1" customWidth="1"/>
    <col min="23" max="23" width="13" customWidth="1"/>
    <col min="24" max="25" width="12.85546875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76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73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75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W5" s="443">
        <v>2022</v>
      </c>
      <c r="X5" s="443"/>
      <c r="Y5" s="441" t="s">
        <v>199</v>
      </c>
    </row>
    <row r="6" spans="1:25" ht="53.2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327" t="s">
        <v>9</v>
      </c>
      <c r="R6" s="67" t="s">
        <v>8</v>
      </c>
      <c r="S6" s="66" t="s">
        <v>9</v>
      </c>
      <c r="T6" s="67" t="s">
        <v>8</v>
      </c>
      <c r="U6" s="395" t="s">
        <v>9</v>
      </c>
      <c r="V6" s="66" t="s">
        <v>6</v>
      </c>
      <c r="W6" s="67" t="s">
        <v>8</v>
      </c>
      <c r="X6" s="395" t="s">
        <v>198</v>
      </c>
      <c r="Y6" s="442"/>
    </row>
    <row r="7" spans="1:25">
      <c r="A7" s="24">
        <v>2001</v>
      </c>
      <c r="B7" s="21" t="s">
        <v>5</v>
      </c>
      <c r="C7" s="69"/>
      <c r="D7" s="353"/>
      <c r="E7" s="353"/>
      <c r="F7" s="354"/>
      <c r="G7" s="354"/>
      <c r="H7" s="353"/>
      <c r="I7" s="354"/>
      <c r="J7" s="353"/>
      <c r="K7" s="353"/>
      <c r="L7" s="354"/>
      <c r="M7" s="354"/>
      <c r="N7" s="354"/>
      <c r="O7" s="353"/>
      <c r="P7" s="353"/>
      <c r="Q7" s="354"/>
      <c r="R7" s="67"/>
      <c r="S7" s="354"/>
      <c r="T7" s="67"/>
      <c r="U7" s="354"/>
      <c r="V7" s="374">
        <v>1000000</v>
      </c>
      <c r="W7" s="384">
        <v>1000000</v>
      </c>
      <c r="X7" s="403"/>
      <c r="Y7" s="403"/>
    </row>
    <row r="8" spans="1:25">
      <c r="A8" s="24">
        <v>2003</v>
      </c>
      <c r="B8" s="21" t="s">
        <v>25</v>
      </c>
      <c r="C8" s="98"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0"/>
      <c r="U8" s="101"/>
      <c r="V8" s="80"/>
      <c r="W8" s="80">
        <v>500000</v>
      </c>
      <c r="X8" s="80"/>
      <c r="Y8" s="80"/>
    </row>
    <row r="9" spans="1:25">
      <c r="A9" s="24">
        <v>2101</v>
      </c>
      <c r="B9" s="21" t="s">
        <v>25</v>
      </c>
      <c r="C9" s="98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0"/>
      <c r="U9" s="101"/>
      <c r="V9" s="80">
        <v>15000000</v>
      </c>
      <c r="W9" s="80">
        <v>0</v>
      </c>
      <c r="X9" s="80"/>
      <c r="Y9" s="80"/>
    </row>
    <row r="10" spans="1:25">
      <c r="A10" s="24">
        <v>2102</v>
      </c>
      <c r="B10" s="21" t="s">
        <v>4</v>
      </c>
      <c r="C10" s="98">
        <v>178784</v>
      </c>
      <c r="D10" s="80"/>
      <c r="E10" s="80"/>
      <c r="F10" s="80"/>
      <c r="G10" s="80"/>
      <c r="H10" s="80"/>
      <c r="I10" s="80"/>
      <c r="J10" s="80"/>
      <c r="K10" s="10"/>
      <c r="L10" s="10"/>
      <c r="M10" s="80"/>
      <c r="N10" s="80">
        <v>500000</v>
      </c>
      <c r="O10" s="80">
        <v>375817.99</v>
      </c>
      <c r="P10" s="80">
        <v>500000</v>
      </c>
      <c r="Q10" s="80">
        <v>182370</v>
      </c>
      <c r="R10" s="80">
        <v>0</v>
      </c>
      <c r="S10" s="80"/>
      <c r="T10" s="80">
        <v>100000</v>
      </c>
      <c r="U10" s="80">
        <v>60228</v>
      </c>
      <c r="V10" s="80">
        <v>1000000</v>
      </c>
      <c r="W10" s="80">
        <v>1000000</v>
      </c>
      <c r="X10" s="80"/>
      <c r="Y10" s="80"/>
    </row>
    <row r="11" spans="1:25">
      <c r="A11" s="16">
        <v>2103</v>
      </c>
      <c r="B11" s="21" t="s">
        <v>26</v>
      </c>
      <c r="C11" s="157"/>
      <c r="D11" s="57"/>
      <c r="E11" s="57"/>
      <c r="F11" s="57"/>
      <c r="G11" s="57"/>
      <c r="H11" s="57"/>
      <c r="I11" s="57"/>
      <c r="J11" s="57"/>
      <c r="K11" s="12"/>
      <c r="L11" s="12"/>
      <c r="M11" s="57"/>
      <c r="N11" s="57"/>
      <c r="O11" s="57"/>
      <c r="P11" s="57"/>
      <c r="Q11" s="57"/>
      <c r="R11" s="57"/>
      <c r="S11" s="57"/>
      <c r="T11" s="57"/>
      <c r="U11" s="57"/>
      <c r="V11" s="80">
        <v>1500000</v>
      </c>
      <c r="W11" s="80">
        <v>500000</v>
      </c>
      <c r="X11" s="80"/>
      <c r="Y11" s="80"/>
    </row>
    <row r="12" spans="1:25">
      <c r="A12" s="16">
        <v>2104</v>
      </c>
      <c r="B12" s="17" t="s">
        <v>33</v>
      </c>
      <c r="C12" s="157"/>
      <c r="D12" s="57"/>
      <c r="E12" s="57"/>
      <c r="F12" s="57"/>
      <c r="G12" s="57"/>
      <c r="H12" s="57"/>
      <c r="I12" s="57"/>
      <c r="J12" s="57"/>
      <c r="K12" s="12"/>
      <c r="L12" s="12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80">
        <v>0</v>
      </c>
      <c r="X12" s="80"/>
      <c r="Y12" s="80"/>
    </row>
    <row r="13" spans="1:25">
      <c r="A13" s="16">
        <v>2106</v>
      </c>
      <c r="B13" s="10" t="s">
        <v>2</v>
      </c>
      <c r="C13" s="157"/>
      <c r="D13" s="57"/>
      <c r="E13" s="57"/>
      <c r="F13" s="57"/>
      <c r="G13" s="57"/>
      <c r="H13" s="57"/>
      <c r="I13" s="57"/>
      <c r="J13" s="57"/>
      <c r="K13" s="12"/>
      <c r="L13" s="12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80">
        <v>0</v>
      </c>
      <c r="X13" s="80"/>
      <c r="Y13" s="80"/>
    </row>
    <row r="14" spans="1:25" ht="16.5" thickBot="1">
      <c r="A14" s="7" t="s">
        <v>0</v>
      </c>
      <c r="B14" s="7"/>
      <c r="C14" s="139">
        <f>SUM(C8:C10)</f>
        <v>178784</v>
      </c>
      <c r="D14" s="4">
        <f>SUM(D8:D10)</f>
        <v>0</v>
      </c>
      <c r="E14" s="4">
        <f>SUM(E8:E10)</f>
        <v>0</v>
      </c>
      <c r="F14" s="97"/>
      <c r="G14" s="4">
        <f>SUM(G8:G10)</f>
        <v>0</v>
      </c>
      <c r="H14" s="4">
        <f>SUM(H8:H10)</f>
        <v>0</v>
      </c>
      <c r="I14" s="97"/>
      <c r="J14" s="4">
        <f>SUM(J8:J10)</f>
        <v>0</v>
      </c>
      <c r="K14" s="4">
        <f>SUM(K8:K10)</f>
        <v>0</v>
      </c>
      <c r="L14" s="4"/>
      <c r="M14" s="4">
        <f>SUM(M8:M10)</f>
        <v>0</v>
      </c>
      <c r="N14" s="4">
        <f>SUM(N8:N10)</f>
        <v>500000</v>
      </c>
      <c r="O14" s="4">
        <f>SUM(O8:O10)</f>
        <v>375817.99</v>
      </c>
      <c r="P14" s="4">
        <f t="shared" ref="P14:U14" si="0">SUM(P7:P13)</f>
        <v>500000</v>
      </c>
      <c r="Q14" s="4">
        <f t="shared" si="0"/>
        <v>182370</v>
      </c>
      <c r="R14" s="4">
        <f t="shared" si="0"/>
        <v>0</v>
      </c>
      <c r="S14" s="4">
        <f t="shared" si="0"/>
        <v>0</v>
      </c>
      <c r="T14" s="4">
        <f t="shared" si="0"/>
        <v>100000</v>
      </c>
      <c r="U14" s="4">
        <f t="shared" si="0"/>
        <v>60228</v>
      </c>
      <c r="V14" s="4">
        <f>SUM(V7:V13)</f>
        <v>18500000</v>
      </c>
      <c r="W14" s="4">
        <f>SUM(W7:W13)</f>
        <v>3000000</v>
      </c>
      <c r="X14" s="4">
        <f t="shared" ref="X14:Y14" si="1">SUM(X7:X13)</f>
        <v>0</v>
      </c>
      <c r="Y14" s="4">
        <f t="shared" si="1"/>
        <v>0</v>
      </c>
    </row>
    <row r="15" spans="1:25" ht="15.7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1"/>
      <c r="T15" s="1"/>
      <c r="U15" s="1"/>
      <c r="V15" s="1"/>
      <c r="W15" s="1"/>
      <c r="X15" s="1"/>
      <c r="Y15" s="1"/>
    </row>
    <row r="16" spans="1:25" ht="15.75">
      <c r="A16" s="53"/>
      <c r="B16" s="409"/>
      <c r="C16" s="409"/>
      <c r="D16" s="409"/>
      <c r="E16" s="47"/>
      <c r="F16" s="47"/>
      <c r="G16" s="47"/>
      <c r="H16" s="47"/>
      <c r="I16" s="47"/>
      <c r="J16" s="47"/>
      <c r="K16" s="50"/>
      <c r="L16" s="50"/>
      <c r="M16" s="47"/>
      <c r="N16" s="50"/>
      <c r="O16" s="50"/>
      <c r="P16" s="50"/>
      <c r="Q16" s="50"/>
      <c r="R16" s="45"/>
      <c r="S16" s="50"/>
      <c r="T16" s="50"/>
      <c r="U16" s="50"/>
      <c r="V16" s="50"/>
      <c r="W16" s="50"/>
      <c r="X16" s="50"/>
      <c r="Y16" s="50"/>
    </row>
    <row r="17" spans="1:25" ht="15.75">
      <c r="A17" s="39"/>
      <c r="B17" s="38"/>
      <c r="C17" s="49"/>
      <c r="D17" s="52"/>
      <c r="E17" s="47"/>
      <c r="F17" s="47"/>
      <c r="G17" s="47"/>
      <c r="H17" s="47"/>
      <c r="I17" s="51"/>
      <c r="J17" s="51"/>
      <c r="K17" s="50"/>
      <c r="L17" s="50"/>
      <c r="M17" s="51"/>
      <c r="N17" s="50"/>
      <c r="O17" s="50"/>
      <c r="P17" s="50"/>
      <c r="Q17" s="50"/>
      <c r="R17" s="45"/>
      <c r="S17" s="50"/>
      <c r="T17" s="50"/>
      <c r="U17" s="50"/>
      <c r="V17" s="50"/>
      <c r="W17" s="50"/>
      <c r="X17" s="50"/>
      <c r="Y17" s="50"/>
    </row>
    <row r="18" spans="1:25">
      <c r="A18" s="38" t="s">
        <v>73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1"/>
      <c r="S18" s="39"/>
      <c r="T18" s="39"/>
      <c r="U18" s="39"/>
      <c r="V18" s="39"/>
      <c r="W18" s="39"/>
      <c r="X18" s="39"/>
      <c r="Y18" s="39"/>
    </row>
    <row r="19" spans="1:25" ht="15.75">
      <c r="A19" s="38" t="s">
        <v>74</v>
      </c>
      <c r="B19" s="37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1"/>
      <c r="T19" s="1"/>
      <c r="U19" s="1"/>
      <c r="V19" s="1"/>
      <c r="W19" s="1"/>
      <c r="X19" s="1"/>
      <c r="Y19" s="1"/>
    </row>
    <row r="20" spans="1:25" ht="15" customHeight="1">
      <c r="A20" s="430" t="s">
        <v>15</v>
      </c>
      <c r="B20" s="431"/>
      <c r="C20" s="72">
        <v>2014</v>
      </c>
      <c r="D20" s="427">
        <v>2015</v>
      </c>
      <c r="E20" s="428"/>
      <c r="F20" s="429"/>
      <c r="G20" s="427">
        <v>2016</v>
      </c>
      <c r="H20" s="428"/>
      <c r="I20" s="429"/>
      <c r="J20" s="68">
        <v>2017</v>
      </c>
      <c r="K20" s="420">
        <v>2017</v>
      </c>
      <c r="L20" s="421"/>
      <c r="M20" s="422"/>
      <c r="N20" s="420">
        <v>2018</v>
      </c>
      <c r="O20" s="422"/>
      <c r="P20" s="420">
        <v>2019</v>
      </c>
      <c r="Q20" s="422"/>
      <c r="R20" s="435">
        <v>2020</v>
      </c>
      <c r="S20" s="435"/>
      <c r="T20" s="435">
        <v>2021</v>
      </c>
      <c r="U20" s="435"/>
      <c r="V20" s="70">
        <v>2022</v>
      </c>
      <c r="W20" s="430">
        <v>2022</v>
      </c>
      <c r="X20" s="431"/>
      <c r="Y20" s="441" t="s">
        <v>199</v>
      </c>
    </row>
    <row r="21" spans="1:25" ht="53.25" customHeight="1">
      <c r="A21" s="432"/>
      <c r="B21" s="433"/>
      <c r="C21" s="69" t="s">
        <v>9</v>
      </c>
      <c r="D21" s="68" t="s">
        <v>8</v>
      </c>
      <c r="E21" s="68" t="s">
        <v>9</v>
      </c>
      <c r="F21" s="66" t="s">
        <v>12</v>
      </c>
      <c r="G21" s="66" t="s">
        <v>11</v>
      </c>
      <c r="H21" s="68" t="s">
        <v>9</v>
      </c>
      <c r="I21" s="66" t="s">
        <v>12</v>
      </c>
      <c r="J21" s="68" t="s">
        <v>8</v>
      </c>
      <c r="K21" s="68" t="s">
        <v>10</v>
      </c>
      <c r="L21" s="66" t="s">
        <v>12</v>
      </c>
      <c r="M21" s="66" t="s">
        <v>11</v>
      </c>
      <c r="N21" s="66" t="s">
        <v>11</v>
      </c>
      <c r="O21" s="68" t="s">
        <v>10</v>
      </c>
      <c r="P21" s="68" t="s">
        <v>8</v>
      </c>
      <c r="Q21" s="66" t="s">
        <v>9</v>
      </c>
      <c r="R21" s="67" t="s">
        <v>8</v>
      </c>
      <c r="S21" s="66" t="s">
        <v>9</v>
      </c>
      <c r="T21" s="67" t="s">
        <v>8</v>
      </c>
      <c r="U21" s="395" t="s">
        <v>9</v>
      </c>
      <c r="V21" s="66" t="s">
        <v>6</v>
      </c>
      <c r="W21" s="67" t="s">
        <v>8</v>
      </c>
      <c r="X21" s="395" t="s">
        <v>198</v>
      </c>
      <c r="Y21" s="442"/>
    </row>
    <row r="22" spans="1:25">
      <c r="A22" s="24">
        <v>2001</v>
      </c>
      <c r="B22" s="21" t="s">
        <v>5</v>
      </c>
      <c r="C22" s="24"/>
      <c r="D22" s="154"/>
      <c r="E22" s="154"/>
      <c r="F22" s="153"/>
      <c r="G22" s="154"/>
      <c r="H22" s="154"/>
      <c r="I22" s="153"/>
      <c r="J22" s="152"/>
      <c r="K22" s="80"/>
      <c r="L22" s="150"/>
      <c r="M22" s="152"/>
      <c r="N22" s="65"/>
      <c r="O22" s="65"/>
      <c r="P22" s="65"/>
      <c r="Q22" s="311"/>
      <c r="R22" s="93"/>
      <c r="S22" s="65"/>
      <c r="T22" s="65"/>
      <c r="U22" s="80"/>
      <c r="V22" s="65"/>
      <c r="W22" s="65"/>
      <c r="X22" s="394"/>
      <c r="Y22" s="394"/>
    </row>
    <row r="23" spans="1:25">
      <c r="A23" s="24">
        <v>2002</v>
      </c>
      <c r="B23" s="21" t="s">
        <v>26</v>
      </c>
      <c r="C23" s="24"/>
      <c r="D23" s="154"/>
      <c r="E23" s="154"/>
      <c r="F23" s="153"/>
      <c r="G23" s="154"/>
      <c r="H23" s="154"/>
      <c r="I23" s="153"/>
      <c r="J23" s="152">
        <v>1000000</v>
      </c>
      <c r="K23" s="80">
        <v>56127</v>
      </c>
      <c r="L23" s="80">
        <f>K23/M23*100</f>
        <v>5.6127000000000002</v>
      </c>
      <c r="M23" s="152">
        <v>1000000</v>
      </c>
      <c r="N23" s="80">
        <v>640000</v>
      </c>
      <c r="O23" s="150">
        <v>472981.57</v>
      </c>
      <c r="P23" s="150"/>
      <c r="Q23" s="80"/>
      <c r="R23" s="80"/>
      <c r="S23" s="150"/>
      <c r="T23" s="151"/>
      <c r="U23" s="80"/>
      <c r="V23" s="150"/>
      <c r="W23" s="65"/>
      <c r="X23" s="394"/>
      <c r="Y23" s="394"/>
    </row>
    <row r="24" spans="1:25">
      <c r="A24" s="24">
        <v>2003</v>
      </c>
      <c r="B24" s="21" t="s">
        <v>25</v>
      </c>
      <c r="C24" s="98">
        <v>0</v>
      </c>
      <c r="D24" s="80">
        <v>500000</v>
      </c>
      <c r="E24" s="80">
        <v>499581</v>
      </c>
      <c r="F24" s="80">
        <f>E24/D24*100</f>
        <v>99.916200000000003</v>
      </c>
      <c r="G24" s="80">
        <v>500000</v>
      </c>
      <c r="H24" s="80">
        <v>277550</v>
      </c>
      <c r="I24" s="80">
        <f>H24/G24*100</f>
        <v>55.510000000000005</v>
      </c>
      <c r="J24" s="80">
        <v>1000000</v>
      </c>
      <c r="K24" s="80">
        <v>109200</v>
      </c>
      <c r="L24" s="80">
        <f>K24/M24*100</f>
        <v>10.92</v>
      </c>
      <c r="M24" s="80">
        <v>1000000</v>
      </c>
      <c r="N24" s="80">
        <v>360000</v>
      </c>
      <c r="O24" s="80">
        <v>360000</v>
      </c>
      <c r="P24" s="80">
        <v>0</v>
      </c>
      <c r="Q24" s="80"/>
      <c r="R24" s="80"/>
      <c r="S24" s="80"/>
      <c r="T24" s="80"/>
      <c r="U24" s="80"/>
      <c r="V24" s="80"/>
      <c r="W24" s="80"/>
      <c r="X24" s="80"/>
      <c r="Y24" s="80"/>
    </row>
    <row r="25" spans="1:25">
      <c r="A25" s="24">
        <v>2101</v>
      </c>
      <c r="B25" s="21" t="s">
        <v>25</v>
      </c>
      <c r="C25" s="98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10"/>
      <c r="S25" s="80"/>
      <c r="T25" s="80"/>
      <c r="U25" s="80"/>
      <c r="V25" s="80"/>
      <c r="W25" s="80"/>
      <c r="X25" s="80"/>
      <c r="Y25" s="80"/>
    </row>
    <row r="26" spans="1:25">
      <c r="A26" s="24">
        <v>2102</v>
      </c>
      <c r="B26" s="21" t="s">
        <v>4</v>
      </c>
      <c r="C26" s="98">
        <v>796330</v>
      </c>
      <c r="D26" s="80">
        <v>3550000</v>
      </c>
      <c r="E26" s="80">
        <v>3038783</v>
      </c>
      <c r="F26" s="80">
        <f>E26/D26*100</f>
        <v>85.599521126760564</v>
      </c>
      <c r="G26" s="80">
        <v>2000000</v>
      </c>
      <c r="H26" s="80">
        <v>1324404.1499999999</v>
      </c>
      <c r="I26" s="80">
        <f>H26/G26*100</f>
        <v>66.220207500000001</v>
      </c>
      <c r="J26" s="80"/>
      <c r="K26" s="80">
        <v>941060</v>
      </c>
      <c r="L26" s="80">
        <f>K26/M26*100</f>
        <v>93.174257425742582</v>
      </c>
      <c r="M26" s="80">
        <v>1010000</v>
      </c>
      <c r="N26" s="80">
        <v>1500000</v>
      </c>
      <c r="O26" s="80">
        <v>1333963.5</v>
      </c>
      <c r="P26" s="80">
        <v>0</v>
      </c>
      <c r="Q26" s="80">
        <v>0</v>
      </c>
      <c r="R26" s="80">
        <v>316800</v>
      </c>
      <c r="S26" s="80">
        <v>312332.5</v>
      </c>
      <c r="T26" s="80">
        <v>500000</v>
      </c>
      <c r="U26" s="80">
        <v>2580422.5499999998</v>
      </c>
      <c r="V26" s="80">
        <v>500000</v>
      </c>
      <c r="W26" s="80">
        <v>500000</v>
      </c>
      <c r="X26" s="80"/>
      <c r="Y26" s="80"/>
    </row>
    <row r="27" spans="1:25">
      <c r="A27" s="16">
        <v>2103</v>
      </c>
      <c r="B27" s="21" t="s">
        <v>3</v>
      </c>
      <c r="C27" s="16"/>
      <c r="D27" s="57"/>
      <c r="E27" s="57"/>
      <c r="F27" s="80"/>
      <c r="G27" s="57"/>
      <c r="H27" s="57"/>
      <c r="I27" s="80"/>
      <c r="J27" s="57">
        <v>1000000</v>
      </c>
      <c r="K27" s="80">
        <v>1817184</v>
      </c>
      <c r="L27" s="80">
        <f>K27/M27*100</f>
        <v>98.226162162162169</v>
      </c>
      <c r="M27" s="57">
        <v>1850000</v>
      </c>
      <c r="N27" s="57">
        <v>1000000</v>
      </c>
      <c r="O27" s="57">
        <v>999390</v>
      </c>
      <c r="P27" s="57">
        <v>0</v>
      </c>
      <c r="Q27" s="80">
        <v>1819345</v>
      </c>
      <c r="R27" s="80">
        <v>227000</v>
      </c>
      <c r="S27" s="57">
        <v>218700</v>
      </c>
      <c r="T27" s="57">
        <v>300000</v>
      </c>
      <c r="U27" s="80">
        <v>290316.25</v>
      </c>
      <c r="V27" s="57">
        <v>300000</v>
      </c>
      <c r="W27" s="57">
        <v>300000</v>
      </c>
      <c r="X27" s="57"/>
      <c r="Y27" s="57"/>
    </row>
    <row r="28" spans="1:25">
      <c r="A28" s="24">
        <v>2104</v>
      </c>
      <c r="B28" s="17" t="s">
        <v>33</v>
      </c>
      <c r="C28" s="98">
        <v>437377.84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>
        <v>20000000</v>
      </c>
      <c r="O28" s="80">
        <v>17637967.140000001</v>
      </c>
      <c r="P28" s="80">
        <v>0</v>
      </c>
      <c r="Q28" s="80"/>
      <c r="R28" s="80"/>
      <c r="S28" s="80"/>
      <c r="T28" s="80"/>
      <c r="U28" s="80"/>
      <c r="V28" s="80"/>
      <c r="W28" s="80"/>
      <c r="X28" s="80"/>
      <c r="Y28" s="80"/>
    </row>
    <row r="29" spans="1:25">
      <c r="A29" s="14">
        <v>2106</v>
      </c>
      <c r="B29" s="10" t="s">
        <v>2</v>
      </c>
      <c r="C29" s="10"/>
      <c r="D29" s="10"/>
      <c r="E29" s="10"/>
      <c r="F29" s="10"/>
      <c r="G29" s="10"/>
      <c r="H29" s="10"/>
      <c r="I29" s="10"/>
      <c r="J29" s="10"/>
      <c r="K29" s="80"/>
      <c r="L29" s="80"/>
      <c r="M29" s="10"/>
      <c r="N29" s="10"/>
      <c r="O29" s="10"/>
      <c r="P29" s="101">
        <v>0</v>
      </c>
      <c r="Q29" s="101">
        <v>0</v>
      </c>
      <c r="R29" s="80">
        <v>135000</v>
      </c>
      <c r="S29" s="299"/>
      <c r="T29" s="80">
        <v>200000</v>
      </c>
      <c r="U29" s="80">
        <v>179700</v>
      </c>
      <c r="V29" s="299">
        <v>150000</v>
      </c>
      <c r="W29" s="299">
        <v>150000</v>
      </c>
      <c r="X29" s="299"/>
      <c r="Y29" s="299"/>
    </row>
    <row r="30" spans="1:25">
      <c r="A30" s="13">
        <v>2401</v>
      </c>
      <c r="B30" s="17" t="s">
        <v>21</v>
      </c>
      <c r="C30" s="12"/>
      <c r="D30" s="12"/>
      <c r="E30" s="12"/>
      <c r="F30" s="12"/>
      <c r="G30" s="10"/>
      <c r="H30" s="12"/>
      <c r="I30" s="10"/>
      <c r="J30" s="10"/>
      <c r="K30" s="80"/>
      <c r="L30" s="80"/>
      <c r="M30" s="10"/>
      <c r="N30" s="10"/>
      <c r="O30" s="10"/>
      <c r="P30" s="10"/>
      <c r="Q30" s="101">
        <v>0</v>
      </c>
      <c r="R30" s="80">
        <v>0</v>
      </c>
      <c r="S30" s="80"/>
      <c r="T30" s="299">
        <v>500000</v>
      </c>
      <c r="U30" s="80">
        <v>371288.56</v>
      </c>
      <c r="V30" s="299"/>
      <c r="W30" s="299"/>
      <c r="X30" s="299"/>
      <c r="Y30" s="299"/>
    </row>
    <row r="31" spans="1:25">
      <c r="A31" s="16">
        <v>2505</v>
      </c>
      <c r="B31" s="12" t="s">
        <v>35</v>
      </c>
      <c r="C31" s="87"/>
      <c r="D31" s="85"/>
      <c r="E31" s="86"/>
      <c r="F31" s="86"/>
      <c r="G31" s="84"/>
      <c r="H31" s="85"/>
      <c r="I31" s="84"/>
      <c r="J31" s="83"/>
      <c r="K31" s="145"/>
      <c r="L31" s="80"/>
      <c r="M31" s="83"/>
      <c r="N31" s="143"/>
      <c r="O31" s="143"/>
      <c r="P31" s="143"/>
      <c r="Q31" s="323"/>
      <c r="R31" s="222"/>
      <c r="S31" s="300"/>
      <c r="T31" s="300"/>
      <c r="U31" s="80"/>
      <c r="V31" s="300"/>
      <c r="W31" s="300"/>
      <c r="X31" s="300"/>
      <c r="Y31" s="300"/>
    </row>
    <row r="32" spans="1:25">
      <c r="A32" s="16">
        <v>2507</v>
      </c>
      <c r="B32" s="12" t="s">
        <v>1</v>
      </c>
      <c r="C32" s="87"/>
      <c r="D32" s="85"/>
      <c r="E32" s="86"/>
      <c r="F32" s="86"/>
      <c r="G32" s="84"/>
      <c r="H32" s="85"/>
      <c r="I32" s="84"/>
      <c r="J32" s="83"/>
      <c r="K32" s="142"/>
      <c r="L32" s="80"/>
      <c r="M32" s="83"/>
      <c r="N32" s="57">
        <v>500000</v>
      </c>
      <c r="O32" s="57">
        <v>371000</v>
      </c>
      <c r="P32" s="57"/>
      <c r="Q32" s="57"/>
      <c r="R32" s="57">
        <v>0</v>
      </c>
      <c r="S32" s="57"/>
      <c r="T32" s="57"/>
      <c r="U32" s="80"/>
      <c r="V32" s="57"/>
      <c r="W32" s="57"/>
      <c r="X32" s="57"/>
      <c r="Y32" s="57"/>
    </row>
    <row r="33" spans="1:25" ht="16.5" thickBot="1">
      <c r="A33" s="7" t="s">
        <v>0</v>
      </c>
      <c r="B33" s="7"/>
      <c r="C33" s="4">
        <f>SUM(C22:C27)</f>
        <v>796330</v>
      </c>
      <c r="D33" s="4">
        <f>SUM(D22:D27)</f>
        <v>4050000</v>
      </c>
      <c r="E33" s="4">
        <f>SUM(E22:E27)</f>
        <v>3538364</v>
      </c>
      <c r="F33" s="97">
        <f>E33/D33*100</f>
        <v>87.367012345679001</v>
      </c>
      <c r="G33" s="4">
        <f>SUM(G22:G27)</f>
        <v>2500000</v>
      </c>
      <c r="H33" s="4">
        <f>SUM(H22:H27)</f>
        <v>1601954.15</v>
      </c>
      <c r="I33" s="97">
        <f>H33/G33*100</f>
        <v>64.078165999999996</v>
      </c>
      <c r="J33" s="4">
        <f>SUM(J22:J27)</f>
        <v>3000000</v>
      </c>
      <c r="K33" s="4">
        <f>SUM(K22:K27)</f>
        <v>2923571</v>
      </c>
      <c r="L33" s="80">
        <f>K33/M33*100</f>
        <v>60.155781893004111</v>
      </c>
      <c r="M33" s="4">
        <f>SUM(M22:M27)</f>
        <v>4860000</v>
      </c>
      <c r="N33" s="4">
        <f>SUM(N23:N32)</f>
        <v>24000000</v>
      </c>
      <c r="O33" s="4">
        <f>SUM(O23:O32)</f>
        <v>21175302.210000001</v>
      </c>
      <c r="P33" s="4">
        <f>SUM(P22:P32)</f>
        <v>0</v>
      </c>
      <c r="Q33" s="4">
        <f t="shared" ref="Q33:Y33" si="2">SUM(Q22:Q32)</f>
        <v>1819345</v>
      </c>
      <c r="R33" s="4">
        <f t="shared" si="2"/>
        <v>678800</v>
      </c>
      <c r="S33" s="4">
        <f t="shared" si="2"/>
        <v>531032.5</v>
      </c>
      <c r="T33" s="4">
        <f t="shared" si="2"/>
        <v>1500000</v>
      </c>
      <c r="U33" s="4">
        <f t="shared" si="2"/>
        <v>3421727.36</v>
      </c>
      <c r="V33" s="4">
        <f t="shared" si="2"/>
        <v>950000</v>
      </c>
      <c r="W33" s="4">
        <f t="shared" si="2"/>
        <v>950000</v>
      </c>
      <c r="X33" s="4">
        <f t="shared" si="2"/>
        <v>0</v>
      </c>
      <c r="Y33" s="4">
        <f t="shared" si="2"/>
        <v>0</v>
      </c>
    </row>
    <row r="34" spans="1:25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1"/>
      <c r="T35" s="1"/>
      <c r="U35" s="1"/>
      <c r="V35" s="380" t="s">
        <v>178</v>
      </c>
      <c r="W35" s="1"/>
      <c r="X35" s="1"/>
      <c r="Y35" s="1"/>
    </row>
    <row r="36" spans="1:25" ht="15.75">
      <c r="A36" s="77"/>
      <c r="B36" s="77"/>
      <c r="C36" s="77"/>
      <c r="D36" s="77"/>
      <c r="E36" s="77"/>
      <c r="F36" s="77"/>
      <c r="G36" s="77"/>
      <c r="H36" s="39"/>
      <c r="I36" s="75"/>
      <c r="J36" s="75"/>
      <c r="K36" s="75"/>
      <c r="L36" s="75"/>
      <c r="M36" s="75"/>
      <c r="N36" s="75"/>
      <c r="O36" s="75"/>
      <c r="P36" s="75"/>
      <c r="Q36" s="75"/>
      <c r="R36" s="76"/>
      <c r="S36" s="75"/>
      <c r="T36" s="75"/>
      <c r="U36" s="75"/>
      <c r="V36" s="380" t="s">
        <v>179</v>
      </c>
      <c r="W36" s="75"/>
      <c r="X36" s="75"/>
      <c r="Y36" s="75"/>
    </row>
    <row r="37" spans="1:25">
      <c r="A37" s="77"/>
      <c r="B37" s="77"/>
      <c r="C37" s="77"/>
      <c r="D37" s="77"/>
      <c r="E37" s="77"/>
      <c r="F37" s="77"/>
      <c r="G37" s="77"/>
      <c r="H37" s="39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75"/>
      <c r="T37" s="75"/>
      <c r="U37" s="75"/>
      <c r="V37" s="50" t="s">
        <v>180</v>
      </c>
      <c r="W37" s="75"/>
      <c r="X37" s="75"/>
      <c r="Y37" s="75"/>
    </row>
    <row r="38" spans="1:25" ht="18.75">
      <c r="A38" s="73" t="s">
        <v>76</v>
      </c>
      <c r="B38" s="39"/>
      <c r="C38" s="39"/>
      <c r="D38" s="77"/>
      <c r="E38" s="77"/>
      <c r="F38" s="77"/>
      <c r="G38" s="77"/>
      <c r="H38" s="39"/>
      <c r="I38" s="75"/>
      <c r="J38" s="75"/>
      <c r="K38" s="75"/>
      <c r="L38" s="75"/>
      <c r="M38" s="75"/>
      <c r="N38" s="75"/>
      <c r="O38" s="75"/>
      <c r="P38" s="75"/>
      <c r="Q38" s="75"/>
      <c r="R38" s="76"/>
      <c r="S38" s="75"/>
      <c r="T38" s="75"/>
      <c r="U38" s="75"/>
      <c r="W38" s="75"/>
      <c r="X38" s="75"/>
      <c r="Y38" s="75"/>
    </row>
    <row r="39" spans="1:25">
      <c r="A39" s="38" t="s">
        <v>73</v>
      </c>
      <c r="B39" s="39"/>
      <c r="C39" s="39"/>
      <c r="D39" s="77"/>
      <c r="E39" s="77"/>
      <c r="F39" s="77"/>
      <c r="G39" s="77"/>
      <c r="H39" s="39"/>
      <c r="I39" s="75"/>
      <c r="J39" s="75"/>
      <c r="K39" s="75"/>
      <c r="L39" s="75"/>
      <c r="M39" s="75"/>
      <c r="N39" s="75"/>
      <c r="O39" s="75"/>
      <c r="P39" s="75"/>
      <c r="Q39" s="75"/>
      <c r="R39" s="76"/>
      <c r="S39" s="75"/>
      <c r="T39" s="75"/>
      <c r="U39" s="75"/>
      <c r="V39" s="75"/>
      <c r="W39" s="75"/>
      <c r="X39" s="75"/>
      <c r="Y39" s="75"/>
    </row>
    <row r="40" spans="1:25" ht="15.75">
      <c r="A40" s="38" t="s">
        <v>150</v>
      </c>
      <c r="B40" s="37"/>
      <c r="C40" s="3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  <c r="S40" s="1"/>
      <c r="T40" s="1"/>
      <c r="U40" s="1"/>
      <c r="V40" s="1"/>
      <c r="W40" s="1"/>
      <c r="X40" s="1"/>
      <c r="Y40" s="1"/>
    </row>
    <row r="41" spans="1:25" ht="15" customHeight="1">
      <c r="A41" s="430" t="s">
        <v>15</v>
      </c>
      <c r="B41" s="431"/>
      <c r="C41" s="72">
        <v>2014</v>
      </c>
      <c r="D41" s="427">
        <v>2015</v>
      </c>
      <c r="E41" s="428"/>
      <c r="F41" s="429"/>
      <c r="G41" s="427">
        <v>2016</v>
      </c>
      <c r="H41" s="428"/>
      <c r="I41" s="429"/>
      <c r="J41" s="68">
        <v>2017</v>
      </c>
      <c r="K41" s="420">
        <v>2017</v>
      </c>
      <c r="L41" s="421"/>
      <c r="M41" s="422"/>
      <c r="N41" s="420">
        <v>2018</v>
      </c>
      <c r="O41" s="422"/>
      <c r="P41" s="420">
        <v>2019</v>
      </c>
      <c r="Q41" s="422"/>
      <c r="R41" s="435">
        <v>2020</v>
      </c>
      <c r="S41" s="435"/>
      <c r="T41" s="435">
        <v>2021</v>
      </c>
      <c r="U41" s="435"/>
      <c r="V41" s="70">
        <v>2022</v>
      </c>
      <c r="W41" s="430">
        <v>2022</v>
      </c>
      <c r="X41" s="431"/>
      <c r="Y41" s="441" t="s">
        <v>199</v>
      </c>
    </row>
    <row r="42" spans="1:25" ht="47.25" customHeight="1">
      <c r="A42" s="432"/>
      <c r="B42" s="433"/>
      <c r="C42" s="69" t="s">
        <v>9</v>
      </c>
      <c r="D42" s="68" t="s">
        <v>8</v>
      </c>
      <c r="E42" s="68" t="s">
        <v>9</v>
      </c>
      <c r="F42" s="66" t="s">
        <v>12</v>
      </c>
      <c r="G42" s="66" t="s">
        <v>11</v>
      </c>
      <c r="H42" s="68" t="s">
        <v>9</v>
      </c>
      <c r="I42" s="66" t="s">
        <v>12</v>
      </c>
      <c r="J42" s="68" t="s">
        <v>8</v>
      </c>
      <c r="K42" s="68" t="s">
        <v>10</v>
      </c>
      <c r="L42" s="66" t="s">
        <v>12</v>
      </c>
      <c r="M42" s="66" t="s">
        <v>11</v>
      </c>
      <c r="N42" s="66" t="s">
        <v>11</v>
      </c>
      <c r="O42" s="68" t="s">
        <v>10</v>
      </c>
      <c r="P42" s="68" t="s">
        <v>8</v>
      </c>
      <c r="Q42" s="66" t="s">
        <v>9</v>
      </c>
      <c r="R42" s="67" t="s">
        <v>8</v>
      </c>
      <c r="S42" s="66" t="s">
        <v>9</v>
      </c>
      <c r="T42" s="67" t="s">
        <v>8</v>
      </c>
      <c r="U42" s="395" t="s">
        <v>9</v>
      </c>
      <c r="V42" s="66" t="s">
        <v>6</v>
      </c>
      <c r="W42" s="67" t="s">
        <v>8</v>
      </c>
      <c r="X42" s="401" t="s">
        <v>198</v>
      </c>
      <c r="Y42" s="442"/>
    </row>
    <row r="43" spans="1:25">
      <c r="A43" s="24">
        <v>2102</v>
      </c>
      <c r="B43" s="21" t="s">
        <v>4</v>
      </c>
      <c r="C43" s="98">
        <v>796330</v>
      </c>
      <c r="D43" s="80"/>
      <c r="E43" s="80"/>
      <c r="F43" s="80"/>
      <c r="G43" s="80"/>
      <c r="H43" s="80"/>
      <c r="I43" s="80"/>
      <c r="J43" s="80"/>
      <c r="K43" s="10"/>
      <c r="L43" s="10"/>
      <c r="M43" s="80"/>
      <c r="N43" s="80">
        <v>1000000</v>
      </c>
      <c r="O43" s="80">
        <v>101790</v>
      </c>
      <c r="P43" s="80">
        <v>0</v>
      </c>
      <c r="Q43" s="80">
        <v>0</v>
      </c>
      <c r="R43" s="80">
        <v>283400</v>
      </c>
      <c r="S43" s="80"/>
      <c r="T43" s="80">
        <v>200000</v>
      </c>
      <c r="U43" s="80">
        <v>695495</v>
      </c>
      <c r="V43" s="80">
        <v>500000</v>
      </c>
      <c r="W43" s="80">
        <v>500000</v>
      </c>
      <c r="X43" s="80"/>
      <c r="Y43" s="80"/>
    </row>
    <row r="44" spans="1:25">
      <c r="A44" s="16">
        <v>2103</v>
      </c>
      <c r="B44" s="21" t="s">
        <v>3</v>
      </c>
      <c r="C44" s="16"/>
      <c r="D44" s="57"/>
      <c r="E44" s="57"/>
      <c r="F44" s="80"/>
      <c r="G44" s="57"/>
      <c r="H44" s="57"/>
      <c r="I44" s="80"/>
      <c r="J44" s="57"/>
      <c r="K44" s="10"/>
      <c r="L44" s="12"/>
      <c r="M44" s="57"/>
      <c r="N44" s="57">
        <v>500000</v>
      </c>
      <c r="O44" s="57">
        <v>495400</v>
      </c>
      <c r="P44" s="57">
        <v>0</v>
      </c>
      <c r="Q44" s="57">
        <v>0</v>
      </c>
      <c r="R44" s="57">
        <v>200000</v>
      </c>
      <c r="S44" s="57">
        <v>173000</v>
      </c>
      <c r="T44" s="57">
        <v>200000</v>
      </c>
      <c r="U44" s="80">
        <v>187730.25</v>
      </c>
      <c r="V44" s="57">
        <v>500000</v>
      </c>
      <c r="W44" s="57">
        <v>500000</v>
      </c>
      <c r="X44" s="57"/>
      <c r="Y44" s="57"/>
    </row>
    <row r="45" spans="1:25">
      <c r="A45" s="24">
        <v>2104</v>
      </c>
      <c r="B45" s="17" t="s">
        <v>33</v>
      </c>
      <c r="C45" s="16"/>
      <c r="D45" s="57"/>
      <c r="E45" s="57"/>
      <c r="F45" s="57"/>
      <c r="G45" s="57"/>
      <c r="H45" s="57"/>
      <c r="I45" s="57"/>
      <c r="J45" s="57"/>
      <c r="K45" s="12"/>
      <c r="L45" s="12"/>
      <c r="M45" s="57"/>
      <c r="N45" s="57"/>
      <c r="O45" s="57"/>
      <c r="P45" s="57">
        <v>0</v>
      </c>
      <c r="Q45" s="57">
        <v>0</v>
      </c>
      <c r="R45" s="57">
        <v>8700000</v>
      </c>
      <c r="S45" s="57">
        <v>5094515.33</v>
      </c>
      <c r="T45" s="57"/>
      <c r="U45" s="80"/>
      <c r="V45" s="57">
        <v>10000000</v>
      </c>
      <c r="W45" s="57">
        <v>10000000</v>
      </c>
      <c r="X45" s="57"/>
      <c r="Y45" s="57"/>
    </row>
    <row r="46" spans="1:25">
      <c r="A46" s="14">
        <v>2106</v>
      </c>
      <c r="B46" s="10" t="s">
        <v>2</v>
      </c>
      <c r="C46" s="16"/>
      <c r="D46" s="57"/>
      <c r="E46" s="57"/>
      <c r="F46" s="57"/>
      <c r="G46" s="57"/>
      <c r="H46" s="57"/>
      <c r="I46" s="57"/>
      <c r="J46" s="57"/>
      <c r="K46" s="12"/>
      <c r="L46" s="12"/>
      <c r="M46" s="57"/>
      <c r="N46" s="57"/>
      <c r="O46" s="57"/>
      <c r="P46" s="57">
        <v>0</v>
      </c>
      <c r="Q46" s="57">
        <v>0</v>
      </c>
      <c r="R46" s="57">
        <v>0</v>
      </c>
      <c r="S46" s="57"/>
      <c r="T46" s="57">
        <v>500000</v>
      </c>
      <c r="U46" s="80">
        <v>0</v>
      </c>
      <c r="V46" s="57">
        <v>200000</v>
      </c>
      <c r="W46" s="57">
        <v>200000</v>
      </c>
      <c r="X46" s="57"/>
      <c r="Y46" s="57"/>
    </row>
    <row r="47" spans="1:25">
      <c r="A47" s="16">
        <v>2507</v>
      </c>
      <c r="B47" s="12" t="s">
        <v>1</v>
      </c>
      <c r="C47" s="16"/>
      <c r="D47" s="57"/>
      <c r="E47" s="57"/>
      <c r="F47" s="57"/>
      <c r="G47" s="57"/>
      <c r="H47" s="57"/>
      <c r="I47" s="57"/>
      <c r="J47" s="57"/>
      <c r="K47" s="12"/>
      <c r="L47" s="12"/>
      <c r="M47" s="57"/>
      <c r="N47" s="57"/>
      <c r="O47" s="57"/>
      <c r="P47" s="57"/>
      <c r="Q47" s="57">
        <v>0</v>
      </c>
      <c r="R47" s="57"/>
      <c r="S47" s="57"/>
      <c r="T47" s="57"/>
      <c r="U47" s="80"/>
      <c r="V47" s="57">
        <v>0</v>
      </c>
      <c r="W47" s="57"/>
      <c r="X47" s="57"/>
      <c r="Y47" s="57"/>
    </row>
    <row r="48" spans="1:25" ht="16.5" thickBot="1">
      <c r="A48" s="7" t="s">
        <v>0</v>
      </c>
      <c r="B48" s="7"/>
      <c r="C48" s="139">
        <f>SUM(C43:C44)</f>
        <v>796330</v>
      </c>
      <c r="D48" s="4"/>
      <c r="E48" s="4"/>
      <c r="F48" s="97"/>
      <c r="G48" s="4"/>
      <c r="H48" s="4"/>
      <c r="I48" s="97"/>
      <c r="J48" s="4"/>
      <c r="K48" s="4"/>
      <c r="L48" s="4"/>
      <c r="M48" s="4"/>
      <c r="N48" s="4">
        <f>SUM(N43:N44)</f>
        <v>1500000</v>
      </c>
      <c r="O48" s="4">
        <f>SUM(O43:O47)</f>
        <v>597190</v>
      </c>
      <c r="P48" s="4">
        <f>SUM(P43:P47)</f>
        <v>0</v>
      </c>
      <c r="Q48" s="4">
        <f t="shared" ref="Q48:V48" si="3">SUM(Q43:Q47)</f>
        <v>0</v>
      </c>
      <c r="R48" s="4">
        <f t="shared" si="3"/>
        <v>9183400</v>
      </c>
      <c r="S48" s="4">
        <f t="shared" si="3"/>
        <v>5267515.33</v>
      </c>
      <c r="T48" s="4">
        <f>SUM(T43:T47)</f>
        <v>900000</v>
      </c>
      <c r="U48" s="4">
        <f t="shared" si="3"/>
        <v>883225.25</v>
      </c>
      <c r="V48" s="4">
        <f t="shared" si="3"/>
        <v>11200000</v>
      </c>
      <c r="W48" s="4">
        <f>SUM(W43:W47)</f>
        <v>11200000</v>
      </c>
      <c r="X48" s="4">
        <f t="shared" ref="X48:Y48" si="4">SUM(X43:X47)</f>
        <v>0</v>
      </c>
      <c r="Y48" s="4">
        <f t="shared" si="4"/>
        <v>0</v>
      </c>
    </row>
    <row r="49" spans="1:25" ht="15.75" thickTop="1">
      <c r="A49" s="77"/>
      <c r="B49" s="77"/>
      <c r="C49" s="77"/>
      <c r="D49" s="77"/>
      <c r="E49" s="77"/>
      <c r="F49" s="77"/>
      <c r="G49" s="77"/>
      <c r="H49" s="39"/>
      <c r="I49" s="75"/>
      <c r="J49" s="75"/>
      <c r="K49" s="75"/>
      <c r="L49" s="75"/>
      <c r="M49" s="75"/>
      <c r="N49" s="75"/>
      <c r="O49" s="75"/>
      <c r="P49" s="75"/>
      <c r="Q49" s="75"/>
      <c r="R49" s="76"/>
      <c r="S49" s="75"/>
      <c r="T49" s="75"/>
      <c r="U49" s="75"/>
      <c r="V49" s="75"/>
      <c r="W49" s="75"/>
      <c r="X49" s="75"/>
      <c r="Y49" s="75"/>
    </row>
    <row r="50" spans="1:25" ht="15.75">
      <c r="A50" s="38" t="s">
        <v>71</v>
      </c>
      <c r="B50" s="37"/>
      <c r="C50" s="3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"/>
      <c r="S50" s="1"/>
      <c r="T50" s="1"/>
      <c r="U50" s="1"/>
      <c r="V50" s="1"/>
      <c r="W50" s="1"/>
      <c r="X50" s="1"/>
      <c r="Y50" s="1"/>
    </row>
    <row r="51" spans="1:25" ht="15" customHeight="1">
      <c r="A51" s="430" t="s">
        <v>15</v>
      </c>
      <c r="B51" s="431"/>
      <c r="C51" s="72">
        <v>2014</v>
      </c>
      <c r="D51" s="427">
        <v>2015</v>
      </c>
      <c r="E51" s="428"/>
      <c r="F51" s="429"/>
      <c r="G51" s="427">
        <v>2016</v>
      </c>
      <c r="H51" s="428"/>
      <c r="I51" s="429"/>
      <c r="J51" s="68">
        <v>2017</v>
      </c>
      <c r="K51" s="420">
        <v>2017</v>
      </c>
      <c r="L51" s="421"/>
      <c r="M51" s="422"/>
      <c r="N51" s="420">
        <v>2018</v>
      </c>
      <c r="O51" s="422"/>
      <c r="P51" s="420">
        <v>2019</v>
      </c>
      <c r="Q51" s="422"/>
      <c r="R51" s="435">
        <v>2020</v>
      </c>
      <c r="S51" s="435"/>
      <c r="T51" s="435">
        <v>2021</v>
      </c>
      <c r="U51" s="435"/>
      <c r="V51" s="70">
        <v>2022</v>
      </c>
      <c r="W51" s="430">
        <v>2022</v>
      </c>
      <c r="X51" s="431"/>
      <c r="Y51" s="441" t="s">
        <v>199</v>
      </c>
    </row>
    <row r="52" spans="1:25" ht="47.25" customHeight="1">
      <c r="A52" s="432"/>
      <c r="B52" s="433"/>
      <c r="C52" s="69" t="s">
        <v>9</v>
      </c>
      <c r="D52" s="68" t="s">
        <v>8</v>
      </c>
      <c r="E52" s="68" t="s">
        <v>9</v>
      </c>
      <c r="F52" s="66" t="s">
        <v>12</v>
      </c>
      <c r="G52" s="66" t="s">
        <v>11</v>
      </c>
      <c r="H52" s="68" t="s">
        <v>9</v>
      </c>
      <c r="I52" s="66" t="s">
        <v>12</v>
      </c>
      <c r="J52" s="68" t="s">
        <v>8</v>
      </c>
      <c r="K52" s="68" t="s">
        <v>10</v>
      </c>
      <c r="L52" s="66" t="s">
        <v>12</v>
      </c>
      <c r="M52" s="66" t="s">
        <v>11</v>
      </c>
      <c r="N52" s="66" t="s">
        <v>11</v>
      </c>
      <c r="O52" s="68" t="s">
        <v>10</v>
      </c>
      <c r="P52" s="68" t="s">
        <v>8</v>
      </c>
      <c r="Q52" s="66" t="s">
        <v>9</v>
      </c>
      <c r="R52" s="67" t="s">
        <v>8</v>
      </c>
      <c r="S52" s="66" t="s">
        <v>9</v>
      </c>
      <c r="T52" s="67" t="s">
        <v>8</v>
      </c>
      <c r="U52" s="395" t="s">
        <v>9</v>
      </c>
      <c r="V52" s="66" t="s">
        <v>6</v>
      </c>
      <c r="W52" s="67" t="s">
        <v>8</v>
      </c>
      <c r="X52" s="401" t="s">
        <v>198</v>
      </c>
      <c r="Y52" s="442"/>
    </row>
    <row r="53" spans="1:25">
      <c r="A53" s="24">
        <v>2102</v>
      </c>
      <c r="B53" s="21" t="s">
        <v>4</v>
      </c>
      <c r="C53" s="98">
        <v>796330</v>
      </c>
      <c r="D53" s="80"/>
      <c r="E53" s="80"/>
      <c r="F53" s="80"/>
      <c r="G53" s="80"/>
      <c r="H53" s="80"/>
      <c r="I53" s="80"/>
      <c r="J53" s="80"/>
      <c r="K53" s="10"/>
      <c r="L53" s="10"/>
      <c r="M53" s="80"/>
      <c r="N53" s="80">
        <v>1000000</v>
      </c>
      <c r="O53" s="80"/>
      <c r="P53" s="80">
        <v>0</v>
      </c>
      <c r="Q53" s="80">
        <v>0</v>
      </c>
      <c r="R53" s="80">
        <v>200000</v>
      </c>
      <c r="S53" s="80">
        <v>125490</v>
      </c>
      <c r="T53" s="80">
        <v>100000</v>
      </c>
      <c r="U53" s="80">
        <v>66577.5</v>
      </c>
      <c r="V53" s="80">
        <v>250000</v>
      </c>
      <c r="W53" s="80">
        <v>250000</v>
      </c>
      <c r="X53" s="80"/>
      <c r="Y53" s="80"/>
    </row>
    <row r="54" spans="1:25">
      <c r="A54" s="16">
        <v>2103</v>
      </c>
      <c r="B54" s="21" t="s">
        <v>3</v>
      </c>
      <c r="C54" s="16"/>
      <c r="D54" s="57"/>
      <c r="E54" s="57"/>
      <c r="F54" s="80"/>
      <c r="G54" s="57"/>
      <c r="H54" s="57"/>
      <c r="I54" s="80"/>
      <c r="J54" s="57"/>
      <c r="K54" s="10"/>
      <c r="L54" s="12"/>
      <c r="M54" s="57"/>
      <c r="N54" s="57">
        <v>500000</v>
      </c>
      <c r="O54" s="57"/>
      <c r="P54" s="57">
        <v>0</v>
      </c>
      <c r="Q54" s="57">
        <v>0</v>
      </c>
      <c r="R54" s="57">
        <v>0</v>
      </c>
      <c r="S54" s="57"/>
      <c r="T54" s="57">
        <v>100000</v>
      </c>
      <c r="U54" s="57">
        <v>288072</v>
      </c>
      <c r="V54" s="57">
        <v>500000</v>
      </c>
      <c r="W54" s="57">
        <v>500000</v>
      </c>
      <c r="X54" s="57"/>
      <c r="Y54" s="57"/>
    </row>
    <row r="55" spans="1:25">
      <c r="A55" s="14">
        <v>2106</v>
      </c>
      <c r="B55" s="10" t="s">
        <v>2</v>
      </c>
      <c r="C55" s="16"/>
      <c r="D55" s="57"/>
      <c r="E55" s="57"/>
      <c r="F55" s="57"/>
      <c r="G55" s="57"/>
      <c r="H55" s="57"/>
      <c r="I55" s="57"/>
      <c r="J55" s="57"/>
      <c r="K55" s="12"/>
      <c r="L55" s="12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>
      <c r="A56" s="16">
        <v>2507</v>
      </c>
      <c r="B56" s="12" t="s">
        <v>1</v>
      </c>
      <c r="C56" s="16"/>
      <c r="D56" s="57"/>
      <c r="E56" s="57"/>
      <c r="F56" s="57"/>
      <c r="G56" s="57"/>
      <c r="H56" s="57"/>
      <c r="I56" s="57"/>
      <c r="J56" s="57"/>
      <c r="K56" s="12"/>
      <c r="L56" s="12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6.5" thickBot="1">
      <c r="A57" s="7" t="s">
        <v>0</v>
      </c>
      <c r="B57" s="7"/>
      <c r="C57" s="139">
        <f>SUM(C53:C54)</f>
        <v>796330</v>
      </c>
      <c r="D57" s="4"/>
      <c r="E57" s="4"/>
      <c r="F57" s="97"/>
      <c r="G57" s="4"/>
      <c r="H57" s="4"/>
      <c r="I57" s="97"/>
      <c r="J57" s="4"/>
      <c r="K57" s="4"/>
      <c r="L57" s="4"/>
      <c r="M57" s="4"/>
      <c r="N57" s="4">
        <f>SUM(N53:N54)</f>
        <v>1500000</v>
      </c>
      <c r="O57" s="4">
        <f>SUM(O53:O54)</f>
        <v>0</v>
      </c>
      <c r="P57" s="4">
        <f t="shared" ref="P57:V57" si="5">SUM(P53:P56)</f>
        <v>0</v>
      </c>
      <c r="Q57" s="4">
        <f t="shared" si="5"/>
        <v>0</v>
      </c>
      <c r="R57" s="4">
        <f t="shared" si="5"/>
        <v>200000</v>
      </c>
      <c r="S57" s="4">
        <f t="shared" si="5"/>
        <v>125490</v>
      </c>
      <c r="T57" s="4">
        <f t="shared" si="5"/>
        <v>200000</v>
      </c>
      <c r="U57" s="4">
        <f t="shared" si="5"/>
        <v>354649.5</v>
      </c>
      <c r="V57" s="4">
        <f t="shared" si="5"/>
        <v>750000</v>
      </c>
      <c r="W57" s="4">
        <f>SUM(W53:W56)</f>
        <v>750000</v>
      </c>
      <c r="X57" s="4">
        <f t="shared" ref="X57:Y57" si="6">SUM(X53:X56)</f>
        <v>0</v>
      </c>
      <c r="Y57" s="4">
        <f t="shared" si="6"/>
        <v>0</v>
      </c>
    </row>
    <row r="58" spans="1:25" ht="15.75" thickTop="1">
      <c r="A58" s="77"/>
      <c r="B58" s="77"/>
      <c r="C58" s="77"/>
      <c r="D58" s="77"/>
      <c r="E58" s="77"/>
      <c r="F58" s="77"/>
      <c r="G58" s="77"/>
      <c r="H58" s="39"/>
      <c r="I58" s="75"/>
      <c r="J58" s="75"/>
      <c r="K58" s="75"/>
      <c r="L58" s="75"/>
      <c r="M58" s="75"/>
      <c r="N58" s="75"/>
      <c r="O58" s="75"/>
      <c r="P58" s="75"/>
      <c r="Q58" s="75"/>
      <c r="R58" s="76"/>
      <c r="S58" s="75"/>
      <c r="T58" s="75"/>
      <c r="U58" s="75"/>
      <c r="V58" s="75"/>
      <c r="W58" s="75"/>
      <c r="X58" s="75"/>
      <c r="Y58" s="75"/>
    </row>
    <row r="59" spans="1:25" ht="15.75">
      <c r="A59" s="38" t="s">
        <v>70</v>
      </c>
      <c r="B59" s="37"/>
      <c r="C59" s="3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"/>
      <c r="S59" s="1"/>
      <c r="T59" s="1"/>
      <c r="U59" s="1"/>
      <c r="V59" s="1"/>
      <c r="W59" s="1"/>
      <c r="X59" s="1"/>
      <c r="Y59" s="1"/>
    </row>
    <row r="60" spans="1:25" ht="15" customHeight="1">
      <c r="A60" s="430" t="s">
        <v>15</v>
      </c>
      <c r="B60" s="431"/>
      <c r="C60" s="72">
        <v>2014</v>
      </c>
      <c r="D60" s="427">
        <v>2015</v>
      </c>
      <c r="E60" s="428"/>
      <c r="F60" s="429"/>
      <c r="G60" s="427">
        <v>2016</v>
      </c>
      <c r="H60" s="428"/>
      <c r="I60" s="429"/>
      <c r="J60" s="68">
        <v>2017</v>
      </c>
      <c r="K60" s="420">
        <v>2017</v>
      </c>
      <c r="L60" s="421"/>
      <c r="M60" s="422"/>
      <c r="N60" s="420">
        <v>2018</v>
      </c>
      <c r="O60" s="422"/>
      <c r="P60" s="420">
        <v>2019</v>
      </c>
      <c r="Q60" s="422"/>
      <c r="R60" s="435">
        <v>2020</v>
      </c>
      <c r="S60" s="435"/>
      <c r="T60" s="435">
        <v>2021</v>
      </c>
      <c r="U60" s="435"/>
      <c r="V60" s="70">
        <v>2022</v>
      </c>
      <c r="W60" s="430">
        <v>2022</v>
      </c>
      <c r="X60" s="431"/>
      <c r="Y60" s="441" t="s">
        <v>199</v>
      </c>
    </row>
    <row r="61" spans="1:25" ht="46.5" customHeight="1">
      <c r="A61" s="432"/>
      <c r="B61" s="433"/>
      <c r="C61" s="69" t="s">
        <v>9</v>
      </c>
      <c r="D61" s="68" t="s">
        <v>8</v>
      </c>
      <c r="E61" s="68" t="s">
        <v>9</v>
      </c>
      <c r="F61" s="66" t="s">
        <v>12</v>
      </c>
      <c r="G61" s="66" t="s">
        <v>11</v>
      </c>
      <c r="H61" s="68" t="s">
        <v>9</v>
      </c>
      <c r="I61" s="66" t="s">
        <v>12</v>
      </c>
      <c r="J61" s="68" t="s">
        <v>8</v>
      </c>
      <c r="K61" s="68" t="s">
        <v>10</v>
      </c>
      <c r="L61" s="66" t="s">
        <v>12</v>
      </c>
      <c r="M61" s="66" t="s">
        <v>11</v>
      </c>
      <c r="N61" s="66" t="s">
        <v>11</v>
      </c>
      <c r="O61" s="68" t="s">
        <v>10</v>
      </c>
      <c r="P61" s="68" t="s">
        <v>8</v>
      </c>
      <c r="Q61" s="66" t="s">
        <v>9</v>
      </c>
      <c r="R61" s="67" t="s">
        <v>8</v>
      </c>
      <c r="S61" s="66" t="s">
        <v>9</v>
      </c>
      <c r="T61" s="67" t="s">
        <v>8</v>
      </c>
      <c r="U61" s="395" t="s">
        <v>9</v>
      </c>
      <c r="V61" s="66" t="s">
        <v>6</v>
      </c>
      <c r="W61" s="67" t="s">
        <v>8</v>
      </c>
      <c r="X61" s="401" t="s">
        <v>198</v>
      </c>
      <c r="Y61" s="442"/>
    </row>
    <row r="62" spans="1:25">
      <c r="A62" s="24">
        <v>2102</v>
      </c>
      <c r="B62" s="21" t="s">
        <v>4</v>
      </c>
      <c r="C62" s="98">
        <v>796330</v>
      </c>
      <c r="D62" s="80"/>
      <c r="E62" s="80"/>
      <c r="F62" s="80"/>
      <c r="G62" s="80"/>
      <c r="H62" s="80"/>
      <c r="I62" s="80"/>
      <c r="J62" s="80"/>
      <c r="K62" s="10"/>
      <c r="L62" s="10"/>
      <c r="M62" s="80"/>
      <c r="N62" s="80">
        <v>1000000</v>
      </c>
      <c r="O62" s="80">
        <v>863195</v>
      </c>
      <c r="P62" s="80">
        <v>100000</v>
      </c>
      <c r="Q62" s="80">
        <v>38495</v>
      </c>
      <c r="R62" s="80">
        <v>206800</v>
      </c>
      <c r="S62" s="80">
        <v>203400</v>
      </c>
      <c r="T62" s="80">
        <v>200000</v>
      </c>
      <c r="U62" s="80">
        <v>180825.8</v>
      </c>
      <c r="V62" s="80">
        <v>2000000</v>
      </c>
      <c r="W62" s="80">
        <v>1000000</v>
      </c>
      <c r="X62" s="80"/>
      <c r="Y62" s="80"/>
    </row>
    <row r="63" spans="1:25">
      <c r="A63" s="16">
        <v>2103</v>
      </c>
      <c r="B63" s="21" t="s">
        <v>3</v>
      </c>
      <c r="C63" s="16"/>
      <c r="D63" s="57"/>
      <c r="E63" s="57"/>
      <c r="F63" s="80"/>
      <c r="G63" s="57"/>
      <c r="H63" s="57"/>
      <c r="I63" s="80"/>
      <c r="J63" s="57"/>
      <c r="K63" s="10"/>
      <c r="L63" s="12"/>
      <c r="M63" s="57"/>
      <c r="N63" s="57">
        <v>500000</v>
      </c>
      <c r="O63" s="57">
        <v>493245</v>
      </c>
      <c r="P63" s="57">
        <v>100000</v>
      </c>
      <c r="Q63" s="57">
        <v>95650</v>
      </c>
      <c r="R63" s="57">
        <v>203000</v>
      </c>
      <c r="S63" s="57">
        <v>189600</v>
      </c>
      <c r="T63" s="80">
        <v>200000</v>
      </c>
      <c r="U63" s="80">
        <v>1184754.6100000001</v>
      </c>
      <c r="V63" s="80">
        <v>1500000</v>
      </c>
      <c r="W63" s="80">
        <v>1000000</v>
      </c>
      <c r="X63" s="80"/>
      <c r="Y63" s="80"/>
    </row>
    <row r="64" spans="1:25">
      <c r="A64" s="24">
        <v>2104</v>
      </c>
      <c r="B64" s="17" t="s">
        <v>33</v>
      </c>
      <c r="C64" s="16"/>
      <c r="D64" s="57"/>
      <c r="E64" s="57"/>
      <c r="F64" s="57"/>
      <c r="G64" s="57"/>
      <c r="H64" s="57"/>
      <c r="I64" s="57"/>
      <c r="J64" s="57"/>
      <c r="K64" s="12"/>
      <c r="L64" s="12"/>
      <c r="M64" s="57"/>
      <c r="N64" s="57"/>
      <c r="O64" s="57"/>
      <c r="P64" s="57">
        <v>0</v>
      </c>
      <c r="Q64" s="57"/>
      <c r="R64" s="57">
        <v>1020000</v>
      </c>
      <c r="S64" s="57">
        <v>589369.4</v>
      </c>
      <c r="T64" s="57">
        <v>500000</v>
      </c>
      <c r="U64" s="80">
        <v>0</v>
      </c>
      <c r="V64" s="57">
        <v>0</v>
      </c>
      <c r="W64" s="57"/>
      <c r="X64" s="57"/>
      <c r="Y64" s="57"/>
    </row>
    <row r="65" spans="1:25">
      <c r="A65" s="14">
        <v>2106</v>
      </c>
      <c r="B65" s="10" t="s">
        <v>2</v>
      </c>
      <c r="C65" s="16"/>
      <c r="D65" s="57"/>
      <c r="E65" s="57"/>
      <c r="F65" s="57"/>
      <c r="G65" s="57"/>
      <c r="H65" s="57"/>
      <c r="I65" s="57"/>
      <c r="J65" s="57"/>
      <c r="K65" s="12"/>
      <c r="L65" s="12"/>
      <c r="M65" s="57"/>
      <c r="N65" s="57"/>
      <c r="O65" s="57"/>
      <c r="P65" s="57"/>
      <c r="Q65" s="57"/>
      <c r="R65" s="57"/>
      <c r="S65" s="57"/>
      <c r="T65" s="57">
        <v>500000</v>
      </c>
      <c r="U65" s="80">
        <v>463600</v>
      </c>
      <c r="V65" s="57">
        <v>2000000</v>
      </c>
      <c r="W65" s="80">
        <v>1000000</v>
      </c>
      <c r="X65" s="80"/>
      <c r="Y65" s="80"/>
    </row>
    <row r="66" spans="1:25">
      <c r="A66" s="16">
        <v>2507</v>
      </c>
      <c r="B66" s="12" t="s">
        <v>1</v>
      </c>
      <c r="C66" s="16"/>
      <c r="D66" s="57"/>
      <c r="E66" s="57"/>
      <c r="F66" s="57"/>
      <c r="G66" s="57"/>
      <c r="H66" s="57"/>
      <c r="I66" s="57"/>
      <c r="J66" s="57"/>
      <c r="K66" s="12"/>
      <c r="L66" s="12"/>
      <c r="M66" s="57"/>
      <c r="N66" s="57"/>
      <c r="O66" s="57"/>
      <c r="P66" s="57"/>
      <c r="Q66" s="57"/>
      <c r="R66" s="57"/>
      <c r="S66" s="57"/>
      <c r="T66" s="57">
        <v>500000</v>
      </c>
      <c r="U66" s="80">
        <v>0</v>
      </c>
      <c r="V66" s="57">
        <v>0</v>
      </c>
      <c r="W66" s="57"/>
      <c r="X66" s="57"/>
      <c r="Y66" s="57"/>
    </row>
    <row r="67" spans="1:25" ht="16.5" thickBot="1">
      <c r="A67" s="7" t="s">
        <v>0</v>
      </c>
      <c r="B67" s="7"/>
      <c r="C67" s="139">
        <f>SUM(C62:C63)</f>
        <v>796330</v>
      </c>
      <c r="D67" s="4"/>
      <c r="E67" s="4"/>
      <c r="F67" s="97"/>
      <c r="G67" s="4"/>
      <c r="H67" s="4"/>
      <c r="I67" s="97"/>
      <c r="J67" s="4"/>
      <c r="K67" s="4"/>
      <c r="L67" s="4"/>
      <c r="M67" s="4"/>
      <c r="N67" s="4">
        <f>SUM(N62:N63)</f>
        <v>1500000</v>
      </c>
      <c r="O67" s="4">
        <f>SUM(O62:O63)</f>
        <v>1356440</v>
      </c>
      <c r="P67" s="4">
        <f t="shared" ref="P67:V67" si="7">SUM(P62:P66)</f>
        <v>200000</v>
      </c>
      <c r="Q67" s="4">
        <f t="shared" si="7"/>
        <v>134145</v>
      </c>
      <c r="R67" s="4">
        <f t="shared" si="7"/>
        <v>1429800</v>
      </c>
      <c r="S67" s="4">
        <f t="shared" si="7"/>
        <v>982369.4</v>
      </c>
      <c r="T67" s="4">
        <f t="shared" si="7"/>
        <v>1900000</v>
      </c>
      <c r="U67" s="4">
        <f t="shared" si="7"/>
        <v>1829180.4100000001</v>
      </c>
      <c r="V67" s="4">
        <f t="shared" si="7"/>
        <v>5500000</v>
      </c>
      <c r="W67" s="4">
        <f>SUM(W62:W66)</f>
        <v>3000000</v>
      </c>
      <c r="X67" s="4">
        <f t="shared" ref="X67:Y67" si="8">SUM(X62:X66)</f>
        <v>0</v>
      </c>
      <c r="Y67" s="4">
        <f t="shared" si="8"/>
        <v>0</v>
      </c>
    </row>
    <row r="68" spans="1:25" ht="15.75" thickTop="1">
      <c r="A68" s="77"/>
      <c r="B68" s="77"/>
      <c r="C68" s="77"/>
      <c r="D68" s="77"/>
      <c r="E68" s="77"/>
      <c r="F68" s="77"/>
      <c r="G68" s="77"/>
      <c r="H68" s="39"/>
      <c r="I68" s="75"/>
      <c r="J68" s="75"/>
      <c r="K68" s="75"/>
      <c r="L68" s="75"/>
      <c r="M68" s="75"/>
      <c r="N68" s="75"/>
      <c r="O68" s="75"/>
      <c r="P68" s="75"/>
      <c r="Q68" s="75"/>
      <c r="R68" s="76"/>
      <c r="S68" s="75"/>
      <c r="T68" s="75"/>
      <c r="U68" s="75"/>
      <c r="V68" s="75"/>
      <c r="W68" s="75"/>
      <c r="X68" s="75"/>
      <c r="Y68" s="75"/>
    </row>
    <row r="69" spans="1:25" ht="15.75">
      <c r="A69" s="77"/>
      <c r="B69" s="77"/>
      <c r="C69" s="77"/>
      <c r="D69" s="77"/>
      <c r="E69" s="77"/>
      <c r="F69" s="77"/>
      <c r="G69" s="77"/>
      <c r="H69" s="39"/>
      <c r="I69" s="75"/>
      <c r="J69" s="75"/>
      <c r="K69" s="75"/>
      <c r="L69" s="75"/>
      <c r="M69" s="75"/>
      <c r="N69" s="75"/>
      <c r="O69" s="75"/>
      <c r="P69" s="75"/>
      <c r="Q69" s="75"/>
      <c r="R69" s="76"/>
      <c r="S69" s="75"/>
      <c r="T69" s="75"/>
      <c r="U69" s="75"/>
      <c r="V69" s="380" t="s">
        <v>178</v>
      </c>
      <c r="W69" s="75"/>
      <c r="X69" s="75"/>
      <c r="Y69" s="75"/>
    </row>
    <row r="70" spans="1:25" ht="15.75">
      <c r="A70" s="77"/>
      <c r="B70" s="77"/>
      <c r="C70" s="77"/>
      <c r="D70" s="77"/>
      <c r="E70" s="77"/>
      <c r="F70" s="77"/>
      <c r="G70" s="77"/>
      <c r="H70" s="39"/>
      <c r="I70" s="75"/>
      <c r="J70" s="75"/>
      <c r="K70" s="75"/>
      <c r="L70" s="75"/>
      <c r="M70" s="75"/>
      <c r="N70" s="75"/>
      <c r="O70" s="75"/>
      <c r="P70" s="75"/>
      <c r="Q70" s="75"/>
      <c r="R70" s="76"/>
      <c r="S70" s="75"/>
      <c r="T70" s="75"/>
      <c r="U70" s="75"/>
      <c r="V70" s="380" t="s">
        <v>179</v>
      </c>
      <c r="W70" s="75"/>
      <c r="X70" s="75"/>
      <c r="Y70" s="75"/>
    </row>
    <row r="71" spans="1:25">
      <c r="A71" s="77"/>
      <c r="B71" s="77"/>
      <c r="C71" s="77"/>
      <c r="D71" s="77"/>
      <c r="E71" s="77"/>
      <c r="F71" s="77"/>
      <c r="G71" s="77"/>
      <c r="H71" s="39"/>
      <c r="I71" s="75"/>
      <c r="J71" s="75"/>
      <c r="K71" s="75"/>
      <c r="L71" s="75"/>
      <c r="M71" s="75"/>
      <c r="N71" s="75"/>
      <c r="O71" s="75"/>
      <c r="P71" s="75"/>
      <c r="Q71" s="75"/>
      <c r="R71" s="76"/>
      <c r="S71" s="75"/>
      <c r="T71" s="75"/>
      <c r="U71" s="75"/>
      <c r="V71" s="50" t="s">
        <v>180</v>
      </c>
      <c r="W71" s="75"/>
      <c r="X71" s="75"/>
      <c r="Y71" s="75"/>
    </row>
    <row r="72" spans="1:25">
      <c r="A72" s="77"/>
      <c r="B72" s="77"/>
      <c r="C72" s="77"/>
      <c r="D72" s="77"/>
      <c r="E72" s="77"/>
      <c r="F72" s="77"/>
      <c r="G72" s="77"/>
      <c r="H72" s="39"/>
      <c r="I72" s="75"/>
      <c r="J72" s="75"/>
      <c r="K72" s="75"/>
      <c r="L72" s="75"/>
      <c r="M72" s="75"/>
      <c r="N72" s="75"/>
      <c r="O72" s="75"/>
      <c r="P72" s="75"/>
      <c r="Q72" s="75"/>
      <c r="R72" s="76"/>
      <c r="S72" s="75"/>
      <c r="T72" s="75"/>
      <c r="U72" s="75"/>
      <c r="W72" s="75"/>
      <c r="X72" s="75"/>
      <c r="Y72" s="75"/>
    </row>
    <row r="73" spans="1:25" ht="18.75">
      <c r="A73" s="73" t="s">
        <v>76</v>
      </c>
      <c r="B73" s="77"/>
      <c r="C73" s="77"/>
      <c r="D73" s="77"/>
      <c r="E73" s="77"/>
      <c r="F73" s="77"/>
      <c r="G73" s="77"/>
      <c r="H73" s="39"/>
      <c r="I73" s="75"/>
      <c r="J73" s="75"/>
      <c r="K73" s="75"/>
      <c r="L73" s="75"/>
      <c r="M73" s="75"/>
      <c r="N73" s="75"/>
      <c r="O73" s="75"/>
      <c r="P73" s="75"/>
      <c r="Q73" s="75"/>
      <c r="R73" s="76"/>
      <c r="S73" s="75"/>
      <c r="T73" s="75"/>
      <c r="U73" s="75"/>
      <c r="W73" s="75"/>
      <c r="X73" s="75"/>
      <c r="Y73" s="75"/>
    </row>
    <row r="74" spans="1:25" ht="18.75">
      <c r="A74" s="73" t="s">
        <v>73</v>
      </c>
      <c r="B74" s="77"/>
      <c r="C74" s="77"/>
      <c r="D74" s="77"/>
      <c r="E74" s="77"/>
      <c r="F74" s="77"/>
      <c r="G74" s="77"/>
      <c r="H74" s="39"/>
      <c r="I74" s="75"/>
      <c r="J74" s="75"/>
      <c r="K74" s="75"/>
      <c r="L74" s="75"/>
      <c r="M74" s="75"/>
      <c r="N74" s="75"/>
      <c r="O74" s="75"/>
      <c r="P74" s="75"/>
      <c r="Q74" s="75"/>
      <c r="R74" s="76"/>
      <c r="S74" s="75"/>
      <c r="T74" s="75"/>
      <c r="U74" s="75"/>
      <c r="W74" s="75"/>
      <c r="X74" s="75"/>
      <c r="Y74" s="75"/>
    </row>
    <row r="75" spans="1:25" ht="15.75">
      <c r="A75" s="38" t="s">
        <v>69</v>
      </c>
      <c r="B75" s="37"/>
      <c r="C75" s="3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3"/>
      <c r="S75" s="1"/>
      <c r="T75" s="1"/>
      <c r="U75" s="1"/>
      <c r="W75" s="1"/>
      <c r="X75" s="1"/>
      <c r="Y75" s="1"/>
    </row>
    <row r="76" spans="1:25" ht="15" customHeight="1">
      <c r="A76" s="430" t="s">
        <v>15</v>
      </c>
      <c r="B76" s="431"/>
      <c r="C76" s="72">
        <v>2014</v>
      </c>
      <c r="D76" s="427">
        <v>2015</v>
      </c>
      <c r="E76" s="428"/>
      <c r="F76" s="429"/>
      <c r="G76" s="427">
        <v>2016</v>
      </c>
      <c r="H76" s="428"/>
      <c r="I76" s="429"/>
      <c r="J76" s="68">
        <v>2017</v>
      </c>
      <c r="K76" s="420">
        <v>2017</v>
      </c>
      <c r="L76" s="421"/>
      <c r="M76" s="422"/>
      <c r="N76" s="420">
        <v>2018</v>
      </c>
      <c r="O76" s="422"/>
      <c r="P76" s="420">
        <v>2019</v>
      </c>
      <c r="Q76" s="422"/>
      <c r="R76" s="435">
        <v>2020</v>
      </c>
      <c r="S76" s="435"/>
      <c r="T76" s="435">
        <v>2021</v>
      </c>
      <c r="U76" s="435"/>
      <c r="V76" s="70">
        <v>2022</v>
      </c>
      <c r="W76" s="430">
        <v>2022</v>
      </c>
      <c r="X76" s="431"/>
      <c r="Y76" s="441" t="s">
        <v>199</v>
      </c>
    </row>
    <row r="77" spans="1:25" ht="48" customHeight="1">
      <c r="A77" s="432"/>
      <c r="B77" s="433"/>
      <c r="C77" s="69" t="s">
        <v>9</v>
      </c>
      <c r="D77" s="68" t="s">
        <v>8</v>
      </c>
      <c r="E77" s="68" t="s">
        <v>9</v>
      </c>
      <c r="F77" s="66" t="s">
        <v>12</v>
      </c>
      <c r="G77" s="66" t="s">
        <v>11</v>
      </c>
      <c r="H77" s="68" t="s">
        <v>9</v>
      </c>
      <c r="I77" s="66" t="s">
        <v>12</v>
      </c>
      <c r="J77" s="68" t="s">
        <v>8</v>
      </c>
      <c r="K77" s="68" t="s">
        <v>10</v>
      </c>
      <c r="L77" s="66" t="s">
        <v>12</v>
      </c>
      <c r="M77" s="66" t="s">
        <v>11</v>
      </c>
      <c r="N77" s="66" t="s">
        <v>11</v>
      </c>
      <c r="O77" s="68" t="s">
        <v>10</v>
      </c>
      <c r="P77" s="68" t="s">
        <v>8</v>
      </c>
      <c r="Q77" s="66" t="s">
        <v>9</v>
      </c>
      <c r="R77" s="67" t="s">
        <v>8</v>
      </c>
      <c r="S77" s="66" t="s">
        <v>9</v>
      </c>
      <c r="T77" s="67" t="s">
        <v>8</v>
      </c>
      <c r="U77" s="395" t="s">
        <v>9</v>
      </c>
      <c r="V77" s="66" t="s">
        <v>6</v>
      </c>
      <c r="W77" s="67" t="s">
        <v>8</v>
      </c>
      <c r="X77" s="401" t="s">
        <v>198</v>
      </c>
      <c r="Y77" s="442"/>
    </row>
    <row r="78" spans="1:25">
      <c r="A78" s="24">
        <v>2102</v>
      </c>
      <c r="B78" s="21" t="s">
        <v>4</v>
      </c>
      <c r="C78" s="98">
        <v>796330</v>
      </c>
      <c r="D78" s="80"/>
      <c r="E78" s="80"/>
      <c r="F78" s="80"/>
      <c r="G78" s="80"/>
      <c r="H78" s="80"/>
      <c r="I78" s="80"/>
      <c r="J78" s="80"/>
      <c r="K78" s="10"/>
      <c r="L78" s="10"/>
      <c r="M78" s="80"/>
      <c r="N78" s="80">
        <v>1000000</v>
      </c>
      <c r="O78" s="80">
        <v>418389</v>
      </c>
      <c r="P78" s="80">
        <v>0</v>
      </c>
      <c r="Q78" s="80">
        <v>0</v>
      </c>
      <c r="R78" s="80">
        <v>0</v>
      </c>
      <c r="S78" s="80"/>
      <c r="T78" s="80">
        <v>300000</v>
      </c>
      <c r="U78" s="80">
        <v>289526.25</v>
      </c>
      <c r="V78" s="80">
        <v>600000</v>
      </c>
      <c r="W78" s="80">
        <v>500000</v>
      </c>
      <c r="X78" s="80"/>
      <c r="Y78" s="80"/>
    </row>
    <row r="79" spans="1:25">
      <c r="A79" s="16">
        <v>2103</v>
      </c>
      <c r="B79" s="21" t="s">
        <v>3</v>
      </c>
      <c r="C79" s="16"/>
      <c r="D79" s="57"/>
      <c r="E79" s="57"/>
      <c r="F79" s="80"/>
      <c r="G79" s="57"/>
      <c r="H79" s="57"/>
      <c r="I79" s="80"/>
      <c r="J79" s="57"/>
      <c r="K79" s="10"/>
      <c r="L79" s="12"/>
      <c r="M79" s="57"/>
      <c r="N79" s="57">
        <v>500000</v>
      </c>
      <c r="O79" s="57">
        <v>499599</v>
      </c>
      <c r="P79" s="57">
        <v>0</v>
      </c>
      <c r="Q79" s="57">
        <v>0</v>
      </c>
      <c r="R79" s="57">
        <v>0</v>
      </c>
      <c r="S79" s="57">
        <v>0</v>
      </c>
      <c r="T79" s="57">
        <v>100000</v>
      </c>
      <c r="U79" s="57">
        <v>1080000</v>
      </c>
      <c r="V79" s="57">
        <v>300000</v>
      </c>
      <c r="W79" s="57">
        <v>300000</v>
      </c>
      <c r="X79" s="57"/>
      <c r="Y79" s="57"/>
    </row>
    <row r="80" spans="1:25">
      <c r="A80" s="24">
        <v>2104</v>
      </c>
      <c r="B80" s="17" t="s">
        <v>33</v>
      </c>
      <c r="C80" s="16"/>
      <c r="D80" s="57"/>
      <c r="E80" s="57"/>
      <c r="F80" s="57"/>
      <c r="G80" s="57"/>
      <c r="H80" s="57"/>
      <c r="I80" s="57"/>
      <c r="J80" s="57"/>
      <c r="K80" s="12"/>
      <c r="L80" s="12"/>
      <c r="M80" s="57"/>
      <c r="N80" s="57"/>
      <c r="O80" s="57"/>
      <c r="P80" s="57">
        <v>0</v>
      </c>
      <c r="Q80" s="57">
        <v>0</v>
      </c>
      <c r="R80" s="57">
        <v>0</v>
      </c>
      <c r="S80" s="57"/>
      <c r="T80" s="57">
        <v>1000000</v>
      </c>
      <c r="U80" s="57">
        <v>0</v>
      </c>
      <c r="V80" s="57">
        <v>1200000</v>
      </c>
      <c r="W80" s="57"/>
      <c r="X80" s="57"/>
      <c r="Y80" s="57"/>
    </row>
    <row r="81" spans="1:25">
      <c r="A81" s="14">
        <v>2106</v>
      </c>
      <c r="B81" s="10" t="s">
        <v>2</v>
      </c>
      <c r="C81" s="16"/>
      <c r="D81" s="57"/>
      <c r="E81" s="57"/>
      <c r="F81" s="57"/>
      <c r="G81" s="57"/>
      <c r="H81" s="57"/>
      <c r="I81" s="57"/>
      <c r="J81" s="57"/>
      <c r="K81" s="12"/>
      <c r="L81" s="12"/>
      <c r="M81" s="57"/>
      <c r="N81" s="57"/>
      <c r="O81" s="57"/>
      <c r="P81" s="57">
        <v>0</v>
      </c>
      <c r="Q81" s="57">
        <v>0</v>
      </c>
      <c r="R81" s="57">
        <v>0</v>
      </c>
      <c r="S81" s="57"/>
      <c r="T81" s="57">
        <v>500000</v>
      </c>
      <c r="U81" s="57">
        <v>495000</v>
      </c>
      <c r="V81" s="57">
        <v>500000</v>
      </c>
      <c r="W81" s="80">
        <v>500000</v>
      </c>
      <c r="X81" s="80"/>
      <c r="Y81" s="80"/>
    </row>
    <row r="82" spans="1:25">
      <c r="A82" s="16">
        <v>2507</v>
      </c>
      <c r="B82" s="12" t="s">
        <v>1</v>
      </c>
      <c r="C82" s="16"/>
      <c r="D82" s="57"/>
      <c r="E82" s="57"/>
      <c r="F82" s="57"/>
      <c r="G82" s="57"/>
      <c r="H82" s="57"/>
      <c r="I82" s="57"/>
      <c r="J82" s="57"/>
      <c r="K82" s="12"/>
      <c r="L82" s="12"/>
      <c r="M82" s="57"/>
      <c r="N82" s="57"/>
      <c r="O82" s="57"/>
      <c r="P82" s="57">
        <v>0</v>
      </c>
      <c r="Q82" s="57">
        <v>0</v>
      </c>
      <c r="R82" s="57">
        <v>0</v>
      </c>
      <c r="S82" s="57"/>
      <c r="T82" s="57"/>
      <c r="U82" s="57"/>
      <c r="V82" s="57"/>
      <c r="W82" s="57"/>
      <c r="X82" s="57"/>
      <c r="Y82" s="57"/>
    </row>
    <row r="83" spans="1:25" ht="16.5" thickBot="1">
      <c r="A83" s="7" t="s">
        <v>0</v>
      </c>
      <c r="B83" s="7"/>
      <c r="C83" s="139">
        <f>SUM(C78:C79)</f>
        <v>796330</v>
      </c>
      <c r="D83" s="4"/>
      <c r="E83" s="4"/>
      <c r="F83" s="97"/>
      <c r="G83" s="4"/>
      <c r="H83" s="4"/>
      <c r="I83" s="97"/>
      <c r="J83" s="4"/>
      <c r="K83" s="4"/>
      <c r="L83" s="4"/>
      <c r="M83" s="4"/>
      <c r="N83" s="4">
        <f>SUM(N78:N79)</f>
        <v>1500000</v>
      </c>
      <c r="O83" s="4">
        <f>SUM(O78:O79)</f>
        <v>917988</v>
      </c>
      <c r="P83" s="4">
        <f>SUM(P78:P82)</f>
        <v>0</v>
      </c>
      <c r="Q83" s="4">
        <f>SUM(Q78:Q82)</f>
        <v>0</v>
      </c>
      <c r="R83" s="4">
        <f t="shared" ref="R83:T83" si="9">SUM(R78:R82)</f>
        <v>0</v>
      </c>
      <c r="S83" s="4">
        <f t="shared" si="9"/>
        <v>0</v>
      </c>
      <c r="T83" s="4">
        <f t="shared" si="9"/>
        <v>1900000</v>
      </c>
      <c r="U83" s="4">
        <f>SUM(U78:U82)</f>
        <v>1864526.25</v>
      </c>
      <c r="V83" s="4">
        <f>SUM(V78:V82)</f>
        <v>2600000</v>
      </c>
      <c r="W83" s="4">
        <f>SUM(W78:W82)</f>
        <v>1300000</v>
      </c>
      <c r="X83" s="4">
        <f t="shared" ref="X83:Y83" si="10">SUM(X78:X82)</f>
        <v>0</v>
      </c>
      <c r="Y83" s="4">
        <f t="shared" si="10"/>
        <v>0</v>
      </c>
    </row>
    <row r="84" spans="1:25" ht="15.75" thickTop="1">
      <c r="A84" s="77"/>
      <c r="B84" s="77"/>
      <c r="C84" s="77"/>
      <c r="D84" s="77"/>
      <c r="E84" s="77"/>
      <c r="F84" s="77"/>
      <c r="G84" s="77"/>
      <c r="H84" s="39"/>
      <c r="I84" s="75"/>
      <c r="J84" s="75"/>
      <c r="K84" s="75"/>
      <c r="L84" s="75"/>
      <c r="M84" s="75"/>
      <c r="N84" s="75"/>
      <c r="O84" s="75"/>
      <c r="P84" s="75"/>
      <c r="Q84" s="75"/>
      <c r="R84" s="76"/>
      <c r="S84" s="75"/>
      <c r="T84" s="75"/>
      <c r="U84" s="75"/>
      <c r="V84" s="75"/>
      <c r="W84" s="75"/>
      <c r="X84" s="75"/>
      <c r="Y84" s="75"/>
    </row>
    <row r="85" spans="1:25" ht="16.5" hidden="1" thickBot="1">
      <c r="A85" s="77"/>
      <c r="B85" s="56" t="s">
        <v>175</v>
      </c>
      <c r="E85" s="77"/>
      <c r="F85" s="77"/>
      <c r="G85" s="77"/>
      <c r="H85" s="39"/>
      <c r="I85" s="75"/>
      <c r="J85" s="75"/>
      <c r="K85" s="75"/>
      <c r="L85" s="75"/>
      <c r="M85" s="75"/>
      <c r="N85" s="75"/>
      <c r="O85" s="75"/>
      <c r="P85" s="75"/>
      <c r="Q85" s="75"/>
      <c r="R85" s="76"/>
      <c r="S85" s="75"/>
      <c r="T85" s="349">
        <f t="shared" ref="T85" si="11">T14+T33+T48+T57+T67+T83</f>
        <v>6500000</v>
      </c>
      <c r="U85" s="367"/>
      <c r="V85" s="349">
        <f>V14+V33+V48+V57+V67+V83</f>
        <v>39500000</v>
      </c>
      <c r="W85" s="349">
        <f>W14+W33+W48+W57+W67+W83</f>
        <v>20200000</v>
      </c>
      <c r="X85" s="349"/>
      <c r="Y85" s="349"/>
    </row>
    <row r="86" spans="1:25">
      <c r="A86" s="77"/>
      <c r="E86" s="77"/>
      <c r="F86" s="77"/>
      <c r="G86" s="77"/>
      <c r="H86" s="39"/>
      <c r="I86" s="75"/>
      <c r="J86" s="75"/>
      <c r="K86" s="75"/>
      <c r="L86" s="75"/>
      <c r="M86" s="75"/>
      <c r="N86" s="75"/>
      <c r="O86" s="75"/>
      <c r="P86" s="75"/>
      <c r="Q86" s="75"/>
      <c r="R86" s="76"/>
      <c r="S86" s="75"/>
      <c r="T86" s="75"/>
      <c r="U86" s="75"/>
      <c r="V86" s="75"/>
      <c r="W86" s="75"/>
      <c r="X86" s="75"/>
      <c r="Y86" s="75"/>
    </row>
    <row r="89" spans="1:25" ht="15.75">
      <c r="B89" s="409"/>
      <c r="C89" s="409"/>
      <c r="D89" s="409"/>
      <c r="V89" s="380"/>
    </row>
    <row r="90" spans="1:25" ht="15.75">
      <c r="B90" s="42" t="s">
        <v>200</v>
      </c>
      <c r="C90" s="49"/>
      <c r="D90" s="52"/>
      <c r="V90" s="380"/>
    </row>
    <row r="91" spans="1:25" ht="24" customHeight="1">
      <c r="B91" s="42" t="s">
        <v>139</v>
      </c>
      <c r="V91" s="50"/>
    </row>
    <row r="92" spans="1:25" ht="24" customHeight="1"/>
  </sheetData>
  <mergeCells count="63">
    <mergeCell ref="W5:X5"/>
    <mergeCell ref="Y5:Y6"/>
    <mergeCell ref="W20:X20"/>
    <mergeCell ref="Y20:Y21"/>
    <mergeCell ref="W41:X41"/>
    <mergeCell ref="Y41:Y42"/>
    <mergeCell ref="T20:U20"/>
    <mergeCell ref="P5:Q5"/>
    <mergeCell ref="P41:Q41"/>
    <mergeCell ref="P76:Q76"/>
    <mergeCell ref="P60:Q60"/>
    <mergeCell ref="T5:U5"/>
    <mergeCell ref="P20:Q20"/>
    <mergeCell ref="P51:Q51"/>
    <mergeCell ref="R41:S41"/>
    <mergeCell ref="T41:U41"/>
    <mergeCell ref="T51:U51"/>
    <mergeCell ref="N20:O20"/>
    <mergeCell ref="R20:S20"/>
    <mergeCell ref="A5:B6"/>
    <mergeCell ref="D5:F5"/>
    <mergeCell ref="G5:I5"/>
    <mergeCell ref="K5:M5"/>
    <mergeCell ref="N5:O5"/>
    <mergeCell ref="R5:S5"/>
    <mergeCell ref="B16:D16"/>
    <mergeCell ref="A20:B21"/>
    <mergeCell ref="D20:F20"/>
    <mergeCell ref="G20:I20"/>
    <mergeCell ref="K20:M20"/>
    <mergeCell ref="T60:U60"/>
    <mergeCell ref="A41:B42"/>
    <mergeCell ref="D41:F41"/>
    <mergeCell ref="G41:I41"/>
    <mergeCell ref="K41:M41"/>
    <mergeCell ref="N41:O41"/>
    <mergeCell ref="D51:F51"/>
    <mergeCell ref="G51:I51"/>
    <mergeCell ref="K51:M51"/>
    <mergeCell ref="N51:O51"/>
    <mergeCell ref="R51:S51"/>
    <mergeCell ref="A1:Y1"/>
    <mergeCell ref="B89:D89"/>
    <mergeCell ref="A76:B77"/>
    <mergeCell ref="D76:F76"/>
    <mergeCell ref="G76:I76"/>
    <mergeCell ref="K76:M76"/>
    <mergeCell ref="N76:O76"/>
    <mergeCell ref="R76:S76"/>
    <mergeCell ref="T76:U76"/>
    <mergeCell ref="A60:B61"/>
    <mergeCell ref="D60:F60"/>
    <mergeCell ref="A51:B52"/>
    <mergeCell ref="G60:I60"/>
    <mergeCell ref="K60:M60"/>
    <mergeCell ref="N60:O60"/>
    <mergeCell ref="R60:S60"/>
    <mergeCell ref="Y51:Y52"/>
    <mergeCell ref="W60:X60"/>
    <mergeCell ref="Y60:Y61"/>
    <mergeCell ref="W76:X76"/>
    <mergeCell ref="Y76:Y77"/>
    <mergeCell ref="W51:X51"/>
  </mergeCells>
  <pageMargins left="0.75" right="0.7" top="0.55000000000000004" bottom="0.31" header="0.3" footer="0.3"/>
  <pageSetup paperSize="9" scale="80" orientation="landscape" r:id="rId1"/>
  <rowBreaks count="2" manualBreakCount="2">
    <brk id="37" max="16383" man="1"/>
    <brk id="71" max="2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Y27"/>
  <sheetViews>
    <sheetView workbookViewId="0">
      <selection activeCell="X26" sqref="X26"/>
    </sheetView>
  </sheetViews>
  <sheetFormatPr defaultRowHeight="15"/>
  <cols>
    <col min="1" max="1" width="6.85546875" customWidth="1"/>
    <col min="2" max="2" width="25.28515625" customWidth="1"/>
    <col min="3" max="15" width="0" hidden="1" customWidth="1"/>
    <col min="16" max="16" width="13.85546875" hidden="1" customWidth="1"/>
    <col min="17" max="17" width="11.85546875" customWidth="1"/>
    <col min="18" max="18" width="14.140625" customWidth="1"/>
    <col min="19" max="19" width="12.85546875" customWidth="1"/>
    <col min="20" max="20" width="14" customWidth="1"/>
    <col min="21" max="21" width="12.5703125" customWidth="1"/>
    <col min="22" max="22" width="13.140625" hidden="1" customWidth="1"/>
    <col min="23" max="25" width="14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67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65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20">
        <v>2020</v>
      </c>
      <c r="S5" s="422"/>
      <c r="T5" s="435">
        <v>2021</v>
      </c>
      <c r="U5" s="435"/>
      <c r="W5" s="444">
        <v>2022</v>
      </c>
      <c r="X5" s="445"/>
      <c r="Y5" s="441" t="s">
        <v>199</v>
      </c>
    </row>
    <row r="6" spans="1:25" ht="50.2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401" t="s">
        <v>9</v>
      </c>
      <c r="V6" s="66" t="s">
        <v>6</v>
      </c>
      <c r="W6" s="67" t="s">
        <v>8</v>
      </c>
      <c r="X6" s="401" t="s">
        <v>198</v>
      </c>
      <c r="Y6" s="442"/>
    </row>
    <row r="7" spans="1:25">
      <c r="A7" s="24">
        <v>2003</v>
      </c>
      <c r="B7" s="21" t="s">
        <v>25</v>
      </c>
      <c r="C7" s="22"/>
      <c r="D7" s="5"/>
      <c r="E7" s="5"/>
      <c r="F7" s="5"/>
      <c r="G7" s="5">
        <v>605000</v>
      </c>
      <c r="H7" s="5">
        <v>604645.86</v>
      </c>
      <c r="I7" s="5">
        <f>H7/G7*100</f>
        <v>99.941464462809918</v>
      </c>
      <c r="J7" s="5"/>
      <c r="K7" s="5"/>
      <c r="L7" s="5"/>
      <c r="M7" s="5"/>
      <c r="N7" s="5">
        <v>1758261</v>
      </c>
      <c r="O7" s="5">
        <v>1758261</v>
      </c>
      <c r="P7" s="80">
        <v>0</v>
      </c>
      <c r="Q7" s="80">
        <v>0</v>
      </c>
      <c r="R7" s="80">
        <v>1180000</v>
      </c>
      <c r="S7" s="80"/>
      <c r="T7" s="80">
        <v>1500000</v>
      </c>
      <c r="U7" s="80">
        <v>478758.75</v>
      </c>
      <c r="V7" s="80">
        <v>2000000</v>
      </c>
      <c r="W7" s="80">
        <v>2000000</v>
      </c>
      <c r="X7" s="80"/>
      <c r="Y7" s="80"/>
    </row>
    <row r="8" spans="1:25">
      <c r="A8" s="16">
        <v>2102</v>
      </c>
      <c r="B8" s="21" t="s">
        <v>4</v>
      </c>
      <c r="C8" s="18">
        <v>311518</v>
      </c>
      <c r="D8" s="11">
        <v>500000</v>
      </c>
      <c r="E8" s="11">
        <v>452396</v>
      </c>
      <c r="F8" s="5">
        <f>E8/D8*100</f>
        <v>90.479200000000006</v>
      </c>
      <c r="G8" s="11">
        <v>500000</v>
      </c>
      <c r="H8" s="11">
        <v>490877.5</v>
      </c>
      <c r="I8" s="5">
        <f>H8/G8*100</f>
        <v>98.1755</v>
      </c>
      <c r="J8" s="11">
        <v>1000000</v>
      </c>
      <c r="K8" s="11">
        <v>3988845</v>
      </c>
      <c r="L8" s="11">
        <f>K8/M8*100</f>
        <v>99.721125000000001</v>
      </c>
      <c r="M8" s="11">
        <v>4000000</v>
      </c>
      <c r="N8" s="11">
        <v>5000000</v>
      </c>
      <c r="O8" s="11">
        <v>3965969.13</v>
      </c>
      <c r="P8" s="57">
        <v>0</v>
      </c>
      <c r="Q8" s="57"/>
      <c r="R8" s="57">
        <v>1270000</v>
      </c>
      <c r="S8" s="57">
        <v>931612</v>
      </c>
      <c r="T8" s="57">
        <v>2000000</v>
      </c>
      <c r="U8" s="80">
        <v>1997635</v>
      </c>
      <c r="V8" s="57">
        <v>2000000</v>
      </c>
      <c r="W8" s="80">
        <v>1000000</v>
      </c>
      <c r="X8" s="57"/>
      <c r="Y8" s="57"/>
    </row>
    <row r="9" spans="1:25">
      <c r="A9" s="16">
        <v>2103</v>
      </c>
      <c r="B9" s="21" t="s">
        <v>3</v>
      </c>
      <c r="C9" s="18">
        <v>566715</v>
      </c>
      <c r="D9" s="11">
        <v>500000</v>
      </c>
      <c r="E9" s="11">
        <v>494000</v>
      </c>
      <c r="F9" s="5">
        <f>E9/D9*100</f>
        <v>98.8</v>
      </c>
      <c r="G9" s="11">
        <v>1379500</v>
      </c>
      <c r="H9" s="11">
        <v>1312000</v>
      </c>
      <c r="I9" s="5">
        <f>H9/G9*100</f>
        <v>95.106922798115249</v>
      </c>
      <c r="J9" s="11">
        <v>1000000</v>
      </c>
      <c r="K9" s="11">
        <v>1802550</v>
      </c>
      <c r="L9" s="11">
        <f>K9/M9*100</f>
        <v>60.085000000000001</v>
      </c>
      <c r="M9" s="11">
        <v>3000000</v>
      </c>
      <c r="N9" s="11">
        <v>3300000</v>
      </c>
      <c r="O9" s="11">
        <v>3289825.64</v>
      </c>
      <c r="P9" s="57">
        <v>0</v>
      </c>
      <c r="Q9" s="57">
        <v>0</v>
      </c>
      <c r="R9" s="57">
        <v>1270000</v>
      </c>
      <c r="S9" s="57">
        <v>1077980</v>
      </c>
      <c r="T9" s="57">
        <v>2000000</v>
      </c>
      <c r="U9" s="80">
        <v>1998625</v>
      </c>
      <c r="V9" s="57">
        <v>2000000</v>
      </c>
      <c r="W9" s="80">
        <v>1000000</v>
      </c>
      <c r="X9" s="57"/>
      <c r="Y9" s="57"/>
    </row>
    <row r="10" spans="1:25">
      <c r="A10" s="14">
        <v>2106</v>
      </c>
      <c r="B10" s="10" t="s">
        <v>2</v>
      </c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0"/>
      <c r="N10" s="11">
        <v>500000</v>
      </c>
      <c r="O10" s="11">
        <v>0</v>
      </c>
      <c r="P10" s="57">
        <v>0</v>
      </c>
      <c r="Q10" s="57">
        <v>0</v>
      </c>
      <c r="R10" s="57">
        <v>45000</v>
      </c>
      <c r="S10" s="57">
        <v>30250</v>
      </c>
      <c r="T10" s="57"/>
      <c r="U10" s="80"/>
      <c r="V10" s="57">
        <v>0</v>
      </c>
      <c r="W10" s="57"/>
      <c r="X10" s="57"/>
      <c r="Y10" s="57"/>
    </row>
    <row r="11" spans="1:25" ht="16.5" thickBot="1">
      <c r="A11" s="7" t="s">
        <v>0</v>
      </c>
      <c r="B11" s="7"/>
      <c r="C11" s="4">
        <f>SUM(C7:C9)</f>
        <v>878233</v>
      </c>
      <c r="D11" s="4">
        <f>SUM(D7:D9)</f>
        <v>1000000</v>
      </c>
      <c r="E11" s="4">
        <f>SUM(E7:E9)</f>
        <v>946396</v>
      </c>
      <c r="F11" s="4">
        <f>E11/D11*100</f>
        <v>94.639600000000002</v>
      </c>
      <c r="G11" s="4">
        <f>SUM(G7:G9)</f>
        <v>2484500</v>
      </c>
      <c r="H11" s="4">
        <f>SUM(H7:H9)</f>
        <v>2407523.36</v>
      </c>
      <c r="I11" s="4">
        <f>H11/G11*100</f>
        <v>96.901725095592667</v>
      </c>
      <c r="J11" s="4">
        <f>SUM(J7:J9)</f>
        <v>2000000</v>
      </c>
      <c r="K11" s="4">
        <f>SUM(K7:K9)</f>
        <v>5791395</v>
      </c>
      <c r="L11" s="11">
        <f>K11/M11*100</f>
        <v>82.734214285714273</v>
      </c>
      <c r="M11" s="4">
        <f>SUM(M7:M9)</f>
        <v>7000000</v>
      </c>
      <c r="N11" s="4">
        <f>SUM(N8:N10)</f>
        <v>8800000</v>
      </c>
      <c r="O11" s="4">
        <f>SUM(O8:O10)</f>
        <v>7255794.7699999996</v>
      </c>
      <c r="P11" s="4">
        <f>SUM(P7:P10)</f>
        <v>0</v>
      </c>
      <c r="Q11" s="4">
        <f>SUM(Q7:Q10)</f>
        <v>0</v>
      </c>
      <c r="R11" s="4">
        <f t="shared" ref="R11:V11" si="0">SUM(R7:R10)</f>
        <v>3765000</v>
      </c>
      <c r="S11" s="4">
        <f t="shared" si="0"/>
        <v>2039842</v>
      </c>
      <c r="T11" s="4">
        <f>SUM(T7:T10)</f>
        <v>5500000</v>
      </c>
      <c r="U11" s="4">
        <f t="shared" si="0"/>
        <v>4475018.75</v>
      </c>
      <c r="V11" s="4">
        <f t="shared" si="0"/>
        <v>6000000</v>
      </c>
      <c r="W11" s="4">
        <f>SUM(W7:W10)</f>
        <v>4000000</v>
      </c>
      <c r="X11" s="4">
        <f t="shared" ref="X11" si="1">SUM(X7:X10)</f>
        <v>0</v>
      </c>
      <c r="Y11" s="4"/>
    </row>
    <row r="12" spans="1:25" ht="15.75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1"/>
      <c r="T12" s="1"/>
      <c r="U12" s="1"/>
      <c r="V12" s="1"/>
      <c r="W12" s="1"/>
      <c r="X12" s="1"/>
      <c r="Y12" s="1"/>
    </row>
    <row r="13" spans="1:25" ht="15.75">
      <c r="A13" s="39"/>
      <c r="B13" s="104"/>
      <c r="C13" s="104"/>
      <c r="D13" s="104"/>
      <c r="E13" s="104"/>
      <c r="F13" s="52"/>
      <c r="G13" s="52"/>
      <c r="H13" s="52"/>
      <c r="I13" s="52"/>
      <c r="J13" s="52"/>
      <c r="K13" s="52"/>
      <c r="L13" s="52"/>
      <c r="M13" s="52"/>
      <c r="N13" s="104"/>
      <c r="O13" s="104"/>
      <c r="P13" s="104"/>
      <c r="Q13" s="104"/>
      <c r="R13" s="105"/>
      <c r="S13" s="104"/>
      <c r="T13" s="104"/>
      <c r="U13" s="104"/>
      <c r="V13" s="104"/>
      <c r="W13" s="52"/>
      <c r="X13" s="52"/>
      <c r="Y13" s="52"/>
    </row>
    <row r="14" spans="1:25" ht="15.75">
      <c r="A14" s="53"/>
      <c r="B14" s="52"/>
      <c r="C14" s="10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04"/>
      <c r="O14" s="104"/>
      <c r="P14" s="104"/>
      <c r="Q14" s="104"/>
      <c r="R14" s="105"/>
      <c r="S14" s="104"/>
      <c r="T14" s="104"/>
      <c r="U14" s="104"/>
      <c r="V14" s="104"/>
      <c r="W14" s="52"/>
      <c r="X14" s="52"/>
      <c r="Y14" s="52"/>
    </row>
    <row r="15" spans="1:25">
      <c r="A15" s="38" t="s">
        <v>65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39"/>
      <c r="T15" s="39"/>
      <c r="U15" s="39"/>
      <c r="V15" s="39"/>
      <c r="W15" s="39"/>
      <c r="X15" s="39"/>
      <c r="Y15" s="39"/>
    </row>
    <row r="16" spans="1:25" ht="15.75">
      <c r="A16" s="38" t="s">
        <v>64</v>
      </c>
      <c r="B16" s="37"/>
      <c r="C16" s="3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1"/>
      <c r="U16" s="1"/>
      <c r="V16" s="1"/>
      <c r="W16" s="1"/>
      <c r="X16" s="1"/>
      <c r="Y16" s="1"/>
    </row>
    <row r="17" spans="1:25" ht="15" customHeight="1">
      <c r="A17" s="430" t="s">
        <v>15</v>
      </c>
      <c r="B17" s="431"/>
      <c r="C17" s="72">
        <v>2014</v>
      </c>
      <c r="D17" s="427">
        <v>2015</v>
      </c>
      <c r="E17" s="428"/>
      <c r="F17" s="429"/>
      <c r="G17" s="427">
        <v>2016</v>
      </c>
      <c r="H17" s="428"/>
      <c r="I17" s="429"/>
      <c r="J17" s="68">
        <v>2017</v>
      </c>
      <c r="K17" s="420">
        <v>2017</v>
      </c>
      <c r="L17" s="421"/>
      <c r="M17" s="422"/>
      <c r="N17" s="420">
        <v>2018</v>
      </c>
      <c r="O17" s="422"/>
      <c r="P17" s="420">
        <v>2019</v>
      </c>
      <c r="Q17" s="422"/>
      <c r="R17" s="435">
        <v>2020</v>
      </c>
      <c r="S17" s="435"/>
      <c r="T17" s="435">
        <v>2021</v>
      </c>
      <c r="U17" s="435"/>
      <c r="V17" s="70">
        <v>2022</v>
      </c>
      <c r="W17" s="444">
        <v>2022</v>
      </c>
      <c r="X17" s="445"/>
      <c r="Y17" s="441" t="s">
        <v>199</v>
      </c>
    </row>
    <row r="18" spans="1:25" ht="54" customHeight="1">
      <c r="A18" s="432"/>
      <c r="B18" s="433"/>
      <c r="C18" s="69" t="s">
        <v>9</v>
      </c>
      <c r="D18" s="68" t="s">
        <v>8</v>
      </c>
      <c r="E18" s="68" t="s">
        <v>9</v>
      </c>
      <c r="F18" s="66" t="s">
        <v>12</v>
      </c>
      <c r="G18" s="66" t="s">
        <v>11</v>
      </c>
      <c r="H18" s="68" t="s">
        <v>9</v>
      </c>
      <c r="I18" s="66" t="s">
        <v>12</v>
      </c>
      <c r="J18" s="68" t="s">
        <v>8</v>
      </c>
      <c r="K18" s="68" t="s">
        <v>10</v>
      </c>
      <c r="L18" s="66" t="s">
        <v>12</v>
      </c>
      <c r="M18" s="66" t="s">
        <v>11</v>
      </c>
      <c r="N18" s="66" t="s">
        <v>11</v>
      </c>
      <c r="O18" s="68" t="s">
        <v>10</v>
      </c>
      <c r="P18" s="68" t="s">
        <v>8</v>
      </c>
      <c r="Q18" s="66" t="s">
        <v>9</v>
      </c>
      <c r="R18" s="67" t="s">
        <v>8</v>
      </c>
      <c r="S18" s="66" t="s">
        <v>9</v>
      </c>
      <c r="T18" s="67" t="s">
        <v>8</v>
      </c>
      <c r="U18" s="401" t="s">
        <v>9</v>
      </c>
      <c r="V18" s="66" t="s">
        <v>6</v>
      </c>
      <c r="W18" s="67" t="s">
        <v>8</v>
      </c>
      <c r="X18" s="401" t="s">
        <v>198</v>
      </c>
      <c r="Y18" s="442"/>
    </row>
    <row r="19" spans="1:25">
      <c r="A19" s="204">
        <v>2001</v>
      </c>
      <c r="B19" s="21" t="s">
        <v>5</v>
      </c>
      <c r="C19" s="204"/>
      <c r="D19" s="5">
        <v>14600000</v>
      </c>
      <c r="E19" s="5">
        <v>3417676</v>
      </c>
      <c r="F19" s="80"/>
      <c r="G19" s="5">
        <v>10000000</v>
      </c>
      <c r="H19" s="5">
        <v>9580534.6699999999</v>
      </c>
      <c r="I19" s="80">
        <f>H19/G19*100</f>
        <v>95.805346700000001</v>
      </c>
      <c r="J19" s="277"/>
      <c r="K19" s="278"/>
      <c r="L19" s="278"/>
      <c r="M19" s="277"/>
      <c r="N19" s="279">
        <v>3000000</v>
      </c>
      <c r="O19" s="279">
        <v>2117751.4300000002</v>
      </c>
      <c r="P19" s="93">
        <v>0</v>
      </c>
      <c r="Q19" s="93">
        <v>0</v>
      </c>
      <c r="R19" s="93">
        <v>725000</v>
      </c>
      <c r="S19" s="93">
        <v>227722</v>
      </c>
      <c r="T19" s="93">
        <v>1000000</v>
      </c>
      <c r="U19" s="93">
        <v>884471.23</v>
      </c>
      <c r="V19" s="93">
        <v>500000</v>
      </c>
      <c r="W19" s="93">
        <v>500000</v>
      </c>
      <c r="X19" s="93"/>
      <c r="Y19" s="93"/>
    </row>
    <row r="20" spans="1:25" ht="16.5" thickBot="1">
      <c r="A20" s="7" t="s">
        <v>0</v>
      </c>
      <c r="B20" s="7"/>
      <c r="C20" s="4">
        <f>SUM(C19:C19)</f>
        <v>0</v>
      </c>
      <c r="D20" s="4">
        <f>SUM(D19:D19)</f>
        <v>14600000</v>
      </c>
      <c r="E20" s="4">
        <f>SUM(E19:E19)</f>
        <v>3417676</v>
      </c>
      <c r="F20" s="4">
        <f>E20/D20*100</f>
        <v>23.408739726027399</v>
      </c>
      <c r="G20" s="4">
        <f>SUM(G19:G19)</f>
        <v>10000000</v>
      </c>
      <c r="H20" s="4">
        <f>SUM(H19:H19)</f>
        <v>9580534.6699999999</v>
      </c>
      <c r="I20" s="4">
        <f>H20/G20*100</f>
        <v>95.805346700000001</v>
      </c>
      <c r="J20" s="4">
        <f>SUM(J19:J19)</f>
        <v>0</v>
      </c>
      <c r="K20" s="4"/>
      <c r="L20" s="4"/>
      <c r="M20" s="4">
        <f t="shared" ref="M20:O20" si="2">SUM(M19:M19)</f>
        <v>0</v>
      </c>
      <c r="N20" s="4">
        <f t="shared" si="2"/>
        <v>3000000</v>
      </c>
      <c r="O20" s="4">
        <f t="shared" si="2"/>
        <v>2117751.4300000002</v>
      </c>
      <c r="P20" s="4">
        <f>SUM(P19:P19)</f>
        <v>0</v>
      </c>
      <c r="Q20" s="4">
        <f t="shared" ref="Q20:V20" si="3">SUM(Q19:Q19)</f>
        <v>0</v>
      </c>
      <c r="R20" s="4">
        <f t="shared" si="3"/>
        <v>725000</v>
      </c>
      <c r="S20" s="4">
        <f t="shared" si="3"/>
        <v>227722</v>
      </c>
      <c r="T20" s="4">
        <f t="shared" si="3"/>
        <v>1000000</v>
      </c>
      <c r="U20" s="4">
        <f t="shared" si="3"/>
        <v>884471.23</v>
      </c>
      <c r="V20" s="4">
        <f t="shared" si="3"/>
        <v>500000</v>
      </c>
      <c r="W20" s="4">
        <f>SUM(W19:W19)</f>
        <v>500000</v>
      </c>
      <c r="X20" s="4">
        <f t="shared" ref="X20:Y20" si="4">SUM(X19:X19)</f>
        <v>0</v>
      </c>
      <c r="Y20" s="4">
        <f t="shared" si="4"/>
        <v>0</v>
      </c>
    </row>
    <row r="21" spans="1:25" ht="16.5" thickTop="1">
      <c r="A21" s="56"/>
      <c r="B21" s="56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5.75" hidden="1">
      <c r="A22" s="1"/>
      <c r="B22" s="56" t="s">
        <v>175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"/>
      <c r="S22" s="1"/>
      <c r="T22" s="79">
        <f>T11+T20</f>
        <v>6500000</v>
      </c>
      <c r="U22" s="79"/>
      <c r="V22" s="79">
        <f t="shared" ref="V22:W22" si="5">V11+V20</f>
        <v>6500000</v>
      </c>
      <c r="W22" s="79">
        <f t="shared" si="5"/>
        <v>4500000</v>
      </c>
      <c r="X22" s="1"/>
      <c r="Y22" s="1"/>
    </row>
    <row r="23" spans="1:25">
      <c r="A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</row>
    <row r="25" spans="1:25" ht="15.75">
      <c r="B25" s="42" t="s">
        <v>200</v>
      </c>
      <c r="C25" s="42" t="s">
        <v>200</v>
      </c>
      <c r="D25" s="42" t="s">
        <v>200</v>
      </c>
      <c r="V25" s="380"/>
    </row>
    <row r="26" spans="1:25" ht="28.5" customHeight="1">
      <c r="B26" s="42" t="s">
        <v>139</v>
      </c>
      <c r="C26" s="42" t="s">
        <v>139</v>
      </c>
      <c r="D26" s="42" t="s">
        <v>139</v>
      </c>
      <c r="V26" s="380"/>
    </row>
    <row r="27" spans="1:25">
      <c r="V27" s="50"/>
    </row>
  </sheetData>
  <mergeCells count="21">
    <mergeCell ref="D5:F5"/>
    <mergeCell ref="P5:Q5"/>
    <mergeCell ref="G5:I5"/>
    <mergeCell ref="K5:M5"/>
    <mergeCell ref="N5:O5"/>
    <mergeCell ref="A1:Y1"/>
    <mergeCell ref="R5:S5"/>
    <mergeCell ref="P17:Q17"/>
    <mergeCell ref="W5:X5"/>
    <mergeCell ref="W17:X17"/>
    <mergeCell ref="Y5:Y6"/>
    <mergeCell ref="Y17:Y18"/>
    <mergeCell ref="T5:U5"/>
    <mergeCell ref="A17:B18"/>
    <mergeCell ref="D17:F17"/>
    <mergeCell ref="G17:I17"/>
    <mergeCell ref="K17:M17"/>
    <mergeCell ref="N17:O17"/>
    <mergeCell ref="R17:S17"/>
    <mergeCell ref="T17:U17"/>
    <mergeCell ref="A5:B6"/>
  </mergeCells>
  <pageMargins left="0.7" right="0.7" top="0.75" bottom="0.75" header="0.3" footer="0.3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2"/>
  <sheetViews>
    <sheetView workbookViewId="0">
      <selection activeCell="AA12" sqref="AA12"/>
    </sheetView>
  </sheetViews>
  <sheetFormatPr defaultRowHeight="15"/>
  <cols>
    <col min="1" max="1" width="7.5703125" customWidth="1"/>
    <col min="2" max="2" width="39" customWidth="1"/>
    <col min="3" max="14" width="0" hidden="1" customWidth="1"/>
    <col min="15" max="15" width="1.7109375" hidden="1" customWidth="1"/>
    <col min="16" max="16" width="14.7109375" hidden="1" customWidth="1"/>
    <col min="17" max="17" width="15.28515625" customWidth="1"/>
    <col min="18" max="18" width="14.42578125" customWidth="1"/>
    <col min="19" max="20" width="15" customWidth="1"/>
    <col min="21" max="21" width="14.85546875" customWidth="1"/>
    <col min="22" max="22" width="14.42578125" hidden="1" customWidth="1"/>
    <col min="23" max="23" width="14.7109375" customWidth="1"/>
    <col min="24" max="24" width="12.7109375" customWidth="1"/>
    <col min="25" max="25" width="14.28515625" customWidth="1"/>
    <col min="27" max="27" width="13.28515625" style="269" bestFit="1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37" t="s">
        <v>63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W5" s="430">
        <v>2022</v>
      </c>
      <c r="X5" s="431"/>
      <c r="Y5" s="441" t="s">
        <v>199</v>
      </c>
    </row>
    <row r="6" spans="1:25" ht="48.7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401" t="s">
        <v>9</v>
      </c>
      <c r="V6" s="66" t="s">
        <v>6</v>
      </c>
      <c r="W6" s="67" t="s">
        <v>8</v>
      </c>
      <c r="X6" s="401" t="s">
        <v>198</v>
      </c>
      <c r="Y6" s="442"/>
    </row>
    <row r="7" spans="1:25">
      <c r="A7" s="24">
        <v>2001</v>
      </c>
      <c r="B7" s="21" t="s">
        <v>5</v>
      </c>
      <c r="C7" s="98">
        <v>20378975.469999999</v>
      </c>
      <c r="D7" s="80">
        <v>6750000</v>
      </c>
      <c r="E7" s="80">
        <v>4984878</v>
      </c>
      <c r="F7" s="80">
        <f t="shared" ref="F7:F13" si="0">E7/D7*100</f>
        <v>73.850044444444435</v>
      </c>
      <c r="G7" s="80">
        <v>2250000</v>
      </c>
      <c r="H7" s="80">
        <v>2243534.12</v>
      </c>
      <c r="I7" s="80">
        <f t="shared" ref="I7:I16" si="1">H7/G7*100</f>
        <v>99.712627555555557</v>
      </c>
      <c r="J7" s="80">
        <v>5000000</v>
      </c>
      <c r="K7" s="80">
        <v>20686659</v>
      </c>
      <c r="L7" s="80">
        <f>K7/M7*100</f>
        <v>85.9308339885458</v>
      </c>
      <c r="M7" s="80">
        <v>24073616</v>
      </c>
      <c r="N7" s="80">
        <v>11500000</v>
      </c>
      <c r="O7" s="80">
        <v>11405477.060000001</v>
      </c>
      <c r="P7" s="80">
        <v>1000000</v>
      </c>
      <c r="Q7" s="80">
        <v>5290598</v>
      </c>
      <c r="R7" s="80">
        <v>5000000</v>
      </c>
      <c r="S7" s="80">
        <v>4283276.58</v>
      </c>
      <c r="T7" s="80">
        <v>15000000</v>
      </c>
      <c r="U7" s="80">
        <v>10779186.33</v>
      </c>
      <c r="V7" s="363">
        <v>10000000</v>
      </c>
      <c r="W7" s="80">
        <v>10000000</v>
      </c>
      <c r="X7" s="363"/>
      <c r="Y7" s="363"/>
    </row>
    <row r="8" spans="1:25">
      <c r="A8" s="24">
        <v>2002</v>
      </c>
      <c r="B8" s="21" t="s">
        <v>26</v>
      </c>
      <c r="C8" s="98">
        <v>103385.12</v>
      </c>
      <c r="D8" s="80">
        <v>750000</v>
      </c>
      <c r="E8" s="80">
        <v>170338</v>
      </c>
      <c r="F8" s="80">
        <f t="shared" si="0"/>
        <v>22.711733333333335</v>
      </c>
      <c r="G8" s="80">
        <v>1000000</v>
      </c>
      <c r="H8" s="80">
        <v>299909.11</v>
      </c>
      <c r="I8" s="80">
        <f t="shared" si="1"/>
        <v>29.990910999999997</v>
      </c>
      <c r="J8" s="80">
        <v>1000000</v>
      </c>
      <c r="K8" s="80">
        <v>36150</v>
      </c>
      <c r="L8" s="80">
        <f>K8/M8*100</f>
        <v>3.6150000000000002</v>
      </c>
      <c r="M8" s="80">
        <v>1000000</v>
      </c>
      <c r="N8" s="80">
        <v>2000000</v>
      </c>
      <c r="O8" s="80">
        <v>1918277.65</v>
      </c>
      <c r="P8" s="80">
        <v>1000000</v>
      </c>
      <c r="Q8" s="80">
        <v>37781</v>
      </c>
      <c r="R8" s="80">
        <v>108540</v>
      </c>
      <c r="S8" s="80">
        <v>108540</v>
      </c>
      <c r="T8" s="80">
        <v>1000000</v>
      </c>
      <c r="U8" s="80">
        <v>177239.15</v>
      </c>
      <c r="V8" s="363">
        <v>1000000</v>
      </c>
      <c r="W8" s="80">
        <v>1000000</v>
      </c>
      <c r="X8" s="363"/>
      <c r="Y8" s="363"/>
    </row>
    <row r="9" spans="1:25">
      <c r="A9" s="24">
        <v>2003</v>
      </c>
      <c r="B9" s="21" t="s">
        <v>25</v>
      </c>
      <c r="C9" s="98">
        <v>964825.99</v>
      </c>
      <c r="D9" s="80">
        <v>4000000</v>
      </c>
      <c r="E9" s="80">
        <v>2989390</v>
      </c>
      <c r="F9" s="80">
        <f t="shared" si="0"/>
        <v>74.734750000000005</v>
      </c>
      <c r="G9" s="80">
        <v>4000000</v>
      </c>
      <c r="H9" s="80">
        <v>557685.43999999994</v>
      </c>
      <c r="I9" s="80">
        <f t="shared" si="1"/>
        <v>13.942136</v>
      </c>
      <c r="J9" s="80">
        <v>2000000</v>
      </c>
      <c r="K9" s="80">
        <v>348481</v>
      </c>
      <c r="L9" s="80">
        <f>K9/M9*100</f>
        <v>17.424049999999998</v>
      </c>
      <c r="M9" s="80">
        <v>2000000</v>
      </c>
      <c r="N9" s="80">
        <v>500000</v>
      </c>
      <c r="O9" s="80">
        <v>318450</v>
      </c>
      <c r="P9" s="80">
        <v>0</v>
      </c>
      <c r="Q9" s="80">
        <v>736830</v>
      </c>
      <c r="R9" s="80">
        <v>0</v>
      </c>
      <c r="S9" s="80"/>
      <c r="T9" s="80">
        <v>4000000</v>
      </c>
      <c r="U9" s="80">
        <v>78764</v>
      </c>
      <c r="V9" s="363">
        <v>4000000</v>
      </c>
      <c r="W9" s="80">
        <v>4000000</v>
      </c>
      <c r="X9" s="363"/>
      <c r="Y9" s="363"/>
    </row>
    <row r="10" spans="1:25">
      <c r="A10" s="24">
        <v>2004</v>
      </c>
      <c r="B10" s="21" t="s">
        <v>62</v>
      </c>
      <c r="C10" s="24"/>
      <c r="D10" s="80">
        <v>5000000</v>
      </c>
      <c r="E10" s="80">
        <v>1102876</v>
      </c>
      <c r="F10" s="80">
        <f t="shared" si="0"/>
        <v>22.05752</v>
      </c>
      <c r="G10" s="80">
        <v>5000000</v>
      </c>
      <c r="H10" s="80">
        <v>0</v>
      </c>
      <c r="I10" s="80">
        <f t="shared" si="1"/>
        <v>0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64"/>
      <c r="W10" s="80"/>
      <c r="X10" s="364"/>
      <c r="Y10" s="364"/>
    </row>
    <row r="11" spans="1:25">
      <c r="A11" s="24">
        <v>2101</v>
      </c>
      <c r="B11" s="21" t="s">
        <v>25</v>
      </c>
      <c r="C11" s="98">
        <v>90948371.560000002</v>
      </c>
      <c r="D11" s="80">
        <v>102100000</v>
      </c>
      <c r="E11" s="80">
        <v>102093420</v>
      </c>
      <c r="F11" s="80">
        <f t="shared" si="0"/>
        <v>99.993555337904013</v>
      </c>
      <c r="G11" s="80">
        <v>145000000</v>
      </c>
      <c r="H11" s="80">
        <v>144026230</v>
      </c>
      <c r="I11" s="80">
        <f t="shared" si="1"/>
        <v>99.328434482758624</v>
      </c>
      <c r="J11" s="80">
        <v>100000000</v>
      </c>
      <c r="K11" s="80">
        <v>12871739</v>
      </c>
      <c r="L11" s="80">
        <f>K11/M11*100</f>
        <v>34.129926557389119</v>
      </c>
      <c r="M11" s="80">
        <v>37713937</v>
      </c>
      <c r="N11" s="80">
        <v>300000</v>
      </c>
      <c r="O11" s="80">
        <v>249900</v>
      </c>
      <c r="P11" s="80">
        <v>0</v>
      </c>
      <c r="Q11" s="80">
        <v>44500000</v>
      </c>
      <c r="R11" s="80">
        <v>0</v>
      </c>
      <c r="S11" s="80"/>
      <c r="T11" s="80">
        <v>1000000</v>
      </c>
      <c r="U11" s="80">
        <v>0</v>
      </c>
      <c r="V11" s="364"/>
      <c r="W11" s="80"/>
      <c r="X11" s="364"/>
      <c r="Y11" s="364"/>
    </row>
    <row r="12" spans="1:25">
      <c r="A12" s="24">
        <v>2102</v>
      </c>
      <c r="B12" s="21" t="s">
        <v>4</v>
      </c>
      <c r="C12" s="98">
        <v>48496226.840000004</v>
      </c>
      <c r="D12" s="80">
        <v>20000000</v>
      </c>
      <c r="E12" s="80">
        <v>2646702</v>
      </c>
      <c r="F12" s="80">
        <f t="shared" si="0"/>
        <v>13.233510000000001</v>
      </c>
      <c r="G12" s="80">
        <v>35000000</v>
      </c>
      <c r="H12" s="80">
        <v>34582442.200000003</v>
      </c>
      <c r="I12" s="80">
        <f t="shared" si="1"/>
        <v>98.806977714285722</v>
      </c>
      <c r="J12" s="1"/>
      <c r="K12" s="80">
        <v>479773</v>
      </c>
      <c r="L12" s="80">
        <f>K12/M12*100</f>
        <v>100</v>
      </c>
      <c r="M12" s="80">
        <v>479773</v>
      </c>
      <c r="N12" s="80">
        <v>90000000</v>
      </c>
      <c r="O12" s="80">
        <v>88540399.689999998</v>
      </c>
      <c r="P12" s="80">
        <v>1000000</v>
      </c>
      <c r="Q12" s="80">
        <v>6295597</v>
      </c>
      <c r="R12" s="80">
        <v>2500000</v>
      </c>
      <c r="S12" s="80">
        <v>1175664.75</v>
      </c>
      <c r="T12" s="80">
        <v>10000000</v>
      </c>
      <c r="U12" s="80">
        <v>10700175.699999999</v>
      </c>
      <c r="V12" s="363">
        <v>10000000</v>
      </c>
      <c r="W12" s="80">
        <v>10000000</v>
      </c>
      <c r="X12" s="366"/>
      <c r="Y12" s="366"/>
    </row>
    <row r="13" spans="1:25">
      <c r="A13" s="24">
        <v>2103</v>
      </c>
      <c r="B13" s="21" t="s">
        <v>3</v>
      </c>
      <c r="C13" s="98">
        <v>4473434</v>
      </c>
      <c r="D13" s="80">
        <v>6250000</v>
      </c>
      <c r="E13" s="80">
        <v>5796014</v>
      </c>
      <c r="F13" s="80">
        <f t="shared" si="0"/>
        <v>92.736224000000007</v>
      </c>
      <c r="G13" s="80">
        <v>12000000</v>
      </c>
      <c r="H13" s="80">
        <v>10985648.67</v>
      </c>
      <c r="I13" s="80">
        <f t="shared" si="1"/>
        <v>91.547072249999999</v>
      </c>
      <c r="J13" s="80">
        <v>3000000</v>
      </c>
      <c r="K13" s="80">
        <v>39762610</v>
      </c>
      <c r="L13" s="80">
        <f>K13/M13*100</f>
        <v>99.999019188693012</v>
      </c>
      <c r="M13" s="80">
        <v>39763000</v>
      </c>
      <c r="N13" s="80"/>
      <c r="O13" s="80"/>
      <c r="P13" s="80">
        <v>200000</v>
      </c>
      <c r="Q13" s="80">
        <v>144914</v>
      </c>
      <c r="R13" s="80">
        <v>28429202</v>
      </c>
      <c r="S13" s="80">
        <v>22859710.300000001</v>
      </c>
      <c r="T13" s="80">
        <v>5000000</v>
      </c>
      <c r="U13" s="80">
        <v>4074339</v>
      </c>
      <c r="V13" s="363">
        <v>10000000</v>
      </c>
      <c r="W13" s="80">
        <v>5000000</v>
      </c>
      <c r="X13" s="363"/>
      <c r="Y13" s="363"/>
    </row>
    <row r="14" spans="1:25">
      <c r="A14" s="24" t="s">
        <v>61</v>
      </c>
      <c r="B14" s="111" t="s">
        <v>60</v>
      </c>
      <c r="C14" s="24"/>
      <c r="D14" s="80"/>
      <c r="E14" s="80"/>
      <c r="F14" s="80"/>
      <c r="G14" s="80">
        <v>500000</v>
      </c>
      <c r="H14" s="80">
        <v>491194</v>
      </c>
      <c r="I14" s="80">
        <f t="shared" si="1"/>
        <v>98.238799999999998</v>
      </c>
      <c r="J14" s="80"/>
      <c r="K14" s="80">
        <v>22423400</v>
      </c>
      <c r="L14" s="80">
        <f>K14/M14*100</f>
        <v>91.808876514903375</v>
      </c>
      <c r="M14" s="80">
        <v>24424000</v>
      </c>
      <c r="N14" s="80">
        <v>5000000</v>
      </c>
      <c r="O14" s="80">
        <v>4542173.84</v>
      </c>
      <c r="P14" s="80"/>
      <c r="Q14" s="80"/>
      <c r="R14" s="80">
        <v>1438000</v>
      </c>
      <c r="S14" s="80">
        <v>1023220.74</v>
      </c>
      <c r="T14" s="80">
        <v>30000000</v>
      </c>
      <c r="U14" s="80">
        <v>27453690.800000001</v>
      </c>
      <c r="V14" s="364"/>
      <c r="W14" s="80"/>
      <c r="X14" s="364"/>
      <c r="Y14" s="364"/>
    </row>
    <row r="15" spans="1:25">
      <c r="A15" s="24" t="s">
        <v>59</v>
      </c>
      <c r="B15" s="280" t="s">
        <v>58</v>
      </c>
      <c r="C15" s="98">
        <v>109476998.27</v>
      </c>
      <c r="D15" s="80">
        <v>42900000</v>
      </c>
      <c r="E15" s="80">
        <v>1609839</v>
      </c>
      <c r="F15" s="80">
        <f>E15/D15*100</f>
        <v>3.7525384615384612</v>
      </c>
      <c r="G15" s="80">
        <v>30000000</v>
      </c>
      <c r="H15" s="80">
        <v>24922725.25</v>
      </c>
      <c r="I15" s="80">
        <f t="shared" si="1"/>
        <v>83.075750833333331</v>
      </c>
      <c r="J15" s="80"/>
      <c r="K15" s="80"/>
      <c r="L15" s="80"/>
      <c r="M15" s="80"/>
      <c r="N15" s="80"/>
      <c r="O15" s="80"/>
      <c r="P15" s="80"/>
      <c r="Q15" s="80"/>
      <c r="R15" s="80">
        <v>0</v>
      </c>
      <c r="S15" s="80"/>
      <c r="T15" s="80">
        <v>0</v>
      </c>
      <c r="U15" s="80"/>
      <c r="V15" s="364"/>
      <c r="W15" s="80"/>
      <c r="X15" s="364"/>
      <c r="Y15" s="364"/>
    </row>
    <row r="16" spans="1:25">
      <c r="A16" s="24" t="s">
        <v>57</v>
      </c>
      <c r="B16" s="111" t="s">
        <v>55</v>
      </c>
      <c r="C16" s="98">
        <v>264908.27</v>
      </c>
      <c r="D16" s="80">
        <v>15000000</v>
      </c>
      <c r="E16" s="80">
        <v>8099309</v>
      </c>
      <c r="F16" s="80">
        <f>E16/D16*100</f>
        <v>53.995393333333332</v>
      </c>
      <c r="G16" s="80">
        <v>27750000</v>
      </c>
      <c r="H16" s="80">
        <v>25103596.16</v>
      </c>
      <c r="I16" s="80">
        <f t="shared" si="1"/>
        <v>90.46340958558558</v>
      </c>
      <c r="J16" s="80"/>
      <c r="K16" s="80"/>
      <c r="L16" s="80"/>
      <c r="M16" s="80"/>
      <c r="N16" s="80"/>
      <c r="O16" s="80"/>
      <c r="P16" s="80"/>
      <c r="Q16" s="80"/>
      <c r="R16" s="80">
        <v>30000000</v>
      </c>
      <c r="S16" s="80">
        <v>32023001.02</v>
      </c>
      <c r="T16" s="80">
        <v>0</v>
      </c>
      <c r="U16" s="80"/>
      <c r="V16" s="364"/>
      <c r="W16" s="80"/>
      <c r="X16" s="364"/>
      <c r="Y16" s="364"/>
    </row>
    <row r="17" spans="1:25">
      <c r="A17" s="24" t="s">
        <v>56</v>
      </c>
      <c r="B17" s="111" t="s">
        <v>55</v>
      </c>
      <c r="C17" s="9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>
        <v>5790503</v>
      </c>
      <c r="S17" s="80">
        <v>7698667.9000000004</v>
      </c>
      <c r="T17" s="80">
        <v>5000000</v>
      </c>
      <c r="U17" s="80">
        <v>19000</v>
      </c>
      <c r="V17" s="364"/>
      <c r="W17" s="80"/>
      <c r="X17" s="364"/>
      <c r="Y17" s="364"/>
    </row>
    <row r="18" spans="1:25">
      <c r="A18" s="14">
        <v>2106</v>
      </c>
      <c r="B18" s="10" t="s">
        <v>2</v>
      </c>
      <c r="C18" s="10"/>
      <c r="D18" s="10"/>
      <c r="E18" s="10"/>
      <c r="F18" s="10"/>
      <c r="G18" s="10"/>
      <c r="H18" s="10"/>
      <c r="I18" s="10"/>
      <c r="J18" s="10"/>
      <c r="K18" s="10"/>
      <c r="L18" s="80"/>
      <c r="M18" s="10"/>
      <c r="N18" s="80">
        <v>1600000</v>
      </c>
      <c r="O18" s="80">
        <v>1453125</v>
      </c>
      <c r="P18" s="80"/>
      <c r="Q18" s="80">
        <v>705000</v>
      </c>
      <c r="R18" s="80">
        <v>1000000</v>
      </c>
      <c r="S18" s="80">
        <v>1400000</v>
      </c>
      <c r="T18" s="80">
        <v>2000000</v>
      </c>
      <c r="U18" s="80">
        <v>8094661.8899999997</v>
      </c>
      <c r="V18" s="363">
        <v>1000000</v>
      </c>
      <c r="W18" s="80">
        <v>1000000</v>
      </c>
      <c r="X18" s="363"/>
      <c r="Y18" s="363"/>
    </row>
    <row r="19" spans="1:25">
      <c r="A19" s="13">
        <v>2108</v>
      </c>
      <c r="B19" s="12" t="s">
        <v>54</v>
      </c>
      <c r="C19" s="12"/>
      <c r="D19" s="108"/>
      <c r="E19" s="12"/>
      <c r="F19" s="12"/>
      <c r="G19" s="12"/>
      <c r="H19" s="12"/>
      <c r="I19" s="10"/>
      <c r="J19" s="10"/>
      <c r="K19" s="10"/>
      <c r="L19" s="80"/>
      <c r="M19" s="10"/>
      <c r="N19" s="80"/>
      <c r="O19" s="80"/>
      <c r="P19" s="80">
        <v>50000000</v>
      </c>
      <c r="Q19" s="80">
        <v>973634</v>
      </c>
      <c r="R19" s="80">
        <v>0</v>
      </c>
      <c r="S19" s="80"/>
      <c r="T19" s="80">
        <v>100000000</v>
      </c>
      <c r="U19" s="80">
        <v>801579</v>
      </c>
      <c r="V19" s="363">
        <v>10000000</v>
      </c>
      <c r="W19" s="80">
        <v>5000000</v>
      </c>
      <c r="X19" s="363"/>
      <c r="Y19" s="363"/>
    </row>
    <row r="20" spans="1:25">
      <c r="A20" s="16">
        <v>2505</v>
      </c>
      <c r="B20" s="12" t="s">
        <v>35</v>
      </c>
      <c r="C20" s="87"/>
      <c r="D20" s="85"/>
      <c r="E20" s="86"/>
      <c r="F20" s="86"/>
      <c r="G20" s="84"/>
      <c r="H20" s="85"/>
      <c r="I20" s="84"/>
      <c r="J20" s="83"/>
      <c r="K20" s="83"/>
      <c r="L20" s="80"/>
      <c r="M20" s="83"/>
      <c r="N20" s="80">
        <v>500000</v>
      </c>
      <c r="O20" s="77">
        <v>0</v>
      </c>
      <c r="P20" s="80"/>
      <c r="Q20" s="80">
        <v>0</v>
      </c>
      <c r="R20" s="80">
        <v>0</v>
      </c>
      <c r="S20" s="80"/>
      <c r="T20" s="80">
        <v>500000</v>
      </c>
      <c r="U20" s="80">
        <v>295500</v>
      </c>
      <c r="V20" s="363">
        <v>500000</v>
      </c>
      <c r="W20" s="80">
        <v>500000</v>
      </c>
      <c r="X20" s="363"/>
      <c r="Y20" s="363"/>
    </row>
    <row r="21" spans="1:25">
      <c r="A21" s="16">
        <v>2507</v>
      </c>
      <c r="B21" s="12" t="s">
        <v>1</v>
      </c>
      <c r="C21" s="87"/>
      <c r="D21" s="85"/>
      <c r="E21" s="86"/>
      <c r="F21" s="86"/>
      <c r="G21" s="84"/>
      <c r="H21" s="85"/>
      <c r="I21" s="84"/>
      <c r="J21" s="83"/>
      <c r="K21" s="83"/>
      <c r="L21" s="80"/>
      <c r="M21" s="83"/>
      <c r="N21" s="80">
        <v>1000000</v>
      </c>
      <c r="O21" s="80">
        <v>0</v>
      </c>
      <c r="P21" s="80"/>
      <c r="Q21" s="80">
        <v>1275000</v>
      </c>
      <c r="R21" s="80">
        <v>0</v>
      </c>
      <c r="S21" s="80"/>
      <c r="T21" s="80">
        <v>5000000</v>
      </c>
      <c r="U21" s="80">
        <v>700000</v>
      </c>
      <c r="V21" s="363">
        <v>1000000</v>
      </c>
      <c r="W21" s="80">
        <v>1000000</v>
      </c>
      <c r="X21" s="363"/>
      <c r="Y21" s="363"/>
    </row>
    <row r="22" spans="1:25" ht="16.5" thickBot="1">
      <c r="A22" s="7" t="s">
        <v>0</v>
      </c>
      <c r="B22" s="7"/>
      <c r="C22" s="4">
        <f>SUM(C7:C16)</f>
        <v>275107125.51999998</v>
      </c>
      <c r="D22" s="4">
        <f>SUM(D7:D16)</f>
        <v>202750000</v>
      </c>
      <c r="E22" s="4">
        <f>SUM(E7:E16)</f>
        <v>129492766</v>
      </c>
      <c r="F22" s="97">
        <f>E22/D22*100</f>
        <v>63.868195314426636</v>
      </c>
      <c r="G22" s="4">
        <f>SUM(G7:G16)</f>
        <v>262500000</v>
      </c>
      <c r="H22" s="4">
        <f>SUM(H7:H16)</f>
        <v>243212964.94999999</v>
      </c>
      <c r="I22" s="97">
        <f>H22/G22*100</f>
        <v>92.652558076190473</v>
      </c>
      <c r="J22" s="4">
        <f>SUM(J7:J16)</f>
        <v>111000000</v>
      </c>
      <c r="K22" s="4">
        <f>SUM(K7:K16)</f>
        <v>96608812</v>
      </c>
      <c r="L22" s="80">
        <f>K22/M22*100</f>
        <v>74.627720050081606</v>
      </c>
      <c r="M22" s="4">
        <f>SUM(M7:M16)</f>
        <v>129454326</v>
      </c>
      <c r="N22" s="4">
        <f t="shared" ref="N22:O22" si="2">SUM(N7:N21)</f>
        <v>112400000</v>
      </c>
      <c r="O22" s="4">
        <f t="shared" si="2"/>
        <v>108427803.24000001</v>
      </c>
      <c r="P22" s="4">
        <f>SUM(P7:P21)</f>
        <v>53200000</v>
      </c>
      <c r="Q22" s="4">
        <f>SUM(Q7:Q21)</f>
        <v>59959354</v>
      </c>
      <c r="R22" s="4">
        <f t="shared" ref="R22:V22" si="3">SUM(R7:R21)</f>
        <v>74266245</v>
      </c>
      <c r="S22" s="4">
        <f t="shared" si="3"/>
        <v>70572081.290000007</v>
      </c>
      <c r="T22" s="4">
        <f t="shared" si="3"/>
        <v>178500000</v>
      </c>
      <c r="U22" s="4">
        <f t="shared" si="3"/>
        <v>63174135.870000005</v>
      </c>
      <c r="V22" s="4">
        <f t="shared" si="3"/>
        <v>47500000</v>
      </c>
      <c r="W22" s="4">
        <f>SUM(W7:W21)</f>
        <v>37500000</v>
      </c>
      <c r="X22" s="4">
        <f t="shared" ref="X22:Y22" si="4">SUM(X7:X21)</f>
        <v>0</v>
      </c>
      <c r="Y22" s="4">
        <f t="shared" si="4"/>
        <v>0</v>
      </c>
    </row>
    <row r="23" spans="1:25" ht="15.7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</row>
    <row r="24" spans="1:25" ht="15.75">
      <c r="A24" s="37" t="s">
        <v>63</v>
      </c>
      <c r="B24" s="52"/>
      <c r="C24" s="106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104"/>
      <c r="O24" s="104"/>
      <c r="P24" s="104"/>
      <c r="Q24" s="104"/>
      <c r="R24" s="105"/>
      <c r="S24" s="104"/>
      <c r="T24" s="104"/>
      <c r="U24" s="104"/>
      <c r="V24" s="50"/>
      <c r="W24" s="52"/>
      <c r="X24" s="52"/>
      <c r="Y24" s="52"/>
    </row>
    <row r="25" spans="1:25" ht="15.75">
      <c r="A25" s="38" t="s">
        <v>47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  <c r="S25" s="104"/>
      <c r="T25" s="104"/>
      <c r="U25" s="104"/>
      <c r="W25" s="104"/>
      <c r="X25" s="104"/>
      <c r="Y25" s="104"/>
    </row>
    <row r="26" spans="1:25" ht="15.75">
      <c r="A26" s="38" t="s">
        <v>53</v>
      </c>
      <c r="B26" s="37"/>
      <c r="C26" s="3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1"/>
      <c r="T26" s="1"/>
      <c r="U26" s="1"/>
      <c r="V26" s="1"/>
      <c r="W26" s="1"/>
      <c r="X26" s="1"/>
      <c r="Y26" s="1"/>
    </row>
    <row r="27" spans="1:25" ht="15" customHeight="1">
      <c r="A27" s="430" t="s">
        <v>15</v>
      </c>
      <c r="B27" s="431"/>
      <c r="C27" s="72">
        <v>2014</v>
      </c>
      <c r="D27" s="427">
        <v>2015</v>
      </c>
      <c r="E27" s="428"/>
      <c r="F27" s="429"/>
      <c r="G27" s="427">
        <v>2016</v>
      </c>
      <c r="H27" s="428"/>
      <c r="I27" s="429"/>
      <c r="J27" s="68">
        <v>2017</v>
      </c>
      <c r="K27" s="420">
        <v>2017</v>
      </c>
      <c r="L27" s="421"/>
      <c r="M27" s="422"/>
      <c r="N27" s="420">
        <v>2018</v>
      </c>
      <c r="O27" s="422"/>
      <c r="P27" s="420">
        <v>2019</v>
      </c>
      <c r="Q27" s="422"/>
      <c r="R27" s="435">
        <v>2020</v>
      </c>
      <c r="S27" s="435"/>
      <c r="T27" s="435">
        <v>2021</v>
      </c>
      <c r="U27" s="435"/>
      <c r="V27" s="66">
        <v>2022</v>
      </c>
      <c r="W27" s="430">
        <v>2022</v>
      </c>
      <c r="X27" s="431"/>
      <c r="Y27" s="441" t="s">
        <v>199</v>
      </c>
    </row>
    <row r="28" spans="1:25" ht="51" customHeight="1">
      <c r="A28" s="432"/>
      <c r="B28" s="433"/>
      <c r="C28" s="69" t="s">
        <v>9</v>
      </c>
      <c r="D28" s="68" t="s">
        <v>8</v>
      </c>
      <c r="E28" s="68" t="s">
        <v>9</v>
      </c>
      <c r="F28" s="66" t="s">
        <v>12</v>
      </c>
      <c r="G28" s="66" t="s">
        <v>11</v>
      </c>
      <c r="H28" s="68" t="s">
        <v>9</v>
      </c>
      <c r="I28" s="66" t="s">
        <v>12</v>
      </c>
      <c r="J28" s="68" t="s">
        <v>8</v>
      </c>
      <c r="K28" s="68" t="s">
        <v>10</v>
      </c>
      <c r="L28" s="66" t="s">
        <v>12</v>
      </c>
      <c r="M28" s="66" t="s">
        <v>11</v>
      </c>
      <c r="N28" s="66" t="s">
        <v>11</v>
      </c>
      <c r="O28" s="68" t="s">
        <v>10</v>
      </c>
      <c r="P28" s="68" t="s">
        <v>8</v>
      </c>
      <c r="Q28" s="66" t="s">
        <v>9</v>
      </c>
      <c r="R28" s="67" t="s">
        <v>8</v>
      </c>
      <c r="S28" s="66" t="s">
        <v>9</v>
      </c>
      <c r="T28" s="67" t="s">
        <v>8</v>
      </c>
      <c r="U28" s="401" t="s">
        <v>9</v>
      </c>
      <c r="V28" s="66" t="s">
        <v>6</v>
      </c>
      <c r="W28" s="67" t="s">
        <v>8</v>
      </c>
      <c r="X28" s="401" t="s">
        <v>198</v>
      </c>
      <c r="Y28" s="442"/>
    </row>
    <row r="29" spans="1:25">
      <c r="A29" s="24">
        <v>2001</v>
      </c>
      <c r="B29" s="21" t="s">
        <v>5</v>
      </c>
      <c r="C29" s="98">
        <v>3043248.01</v>
      </c>
      <c r="D29" s="80">
        <v>5000000</v>
      </c>
      <c r="E29" s="80">
        <v>89564</v>
      </c>
      <c r="F29" s="80">
        <f>E29/D29*100</f>
        <v>1.79128</v>
      </c>
      <c r="G29" s="80">
        <v>15000000</v>
      </c>
      <c r="H29" s="80">
        <v>2568361.9700000002</v>
      </c>
      <c r="I29" s="80">
        <f>H29/G29*100</f>
        <v>17.122413133333332</v>
      </c>
      <c r="J29" s="80"/>
      <c r="K29" s="80"/>
      <c r="L29" s="80">
        <f>K29/M29*100</f>
        <v>0</v>
      </c>
      <c r="M29" s="80">
        <v>2664600</v>
      </c>
      <c r="N29" s="80">
        <v>5000000</v>
      </c>
      <c r="O29" s="80">
        <v>4369189.59</v>
      </c>
      <c r="P29" s="80"/>
      <c r="Q29" s="80">
        <v>355190</v>
      </c>
      <c r="R29" s="80">
        <v>0</v>
      </c>
      <c r="S29" s="80"/>
      <c r="T29" s="80">
        <v>10000000</v>
      </c>
      <c r="U29" s="80">
        <v>16365</v>
      </c>
      <c r="V29" s="363">
        <v>1000000</v>
      </c>
      <c r="W29" s="80">
        <v>1000000</v>
      </c>
      <c r="X29" s="363"/>
      <c r="Y29" s="363"/>
    </row>
    <row r="30" spans="1:25">
      <c r="A30" s="24">
        <v>2002</v>
      </c>
      <c r="B30" s="21" t="s">
        <v>26</v>
      </c>
      <c r="C30" s="98"/>
      <c r="D30" s="80">
        <v>500000</v>
      </c>
      <c r="E30" s="80"/>
      <c r="F30" s="80">
        <f>E30/D30*100</f>
        <v>0</v>
      </c>
      <c r="G30" s="80">
        <v>1000000</v>
      </c>
      <c r="H30" s="80">
        <v>0</v>
      </c>
      <c r="I30" s="80">
        <f>H30/G30*100</f>
        <v>0</v>
      </c>
      <c r="J30" s="80"/>
      <c r="K30" s="80"/>
      <c r="L30" s="80"/>
      <c r="M30" s="80"/>
      <c r="N30" s="80">
        <v>8500000</v>
      </c>
      <c r="O30" s="80">
        <v>121770</v>
      </c>
      <c r="P30" s="80">
        <v>500000</v>
      </c>
      <c r="Q30" s="80">
        <v>0</v>
      </c>
      <c r="R30" s="80">
        <v>0</v>
      </c>
      <c r="S30" s="80"/>
      <c r="T30" s="80">
        <v>500000</v>
      </c>
      <c r="U30" s="80">
        <v>382381.2</v>
      </c>
      <c r="V30" s="363">
        <v>500000</v>
      </c>
      <c r="W30" s="80">
        <v>500000</v>
      </c>
      <c r="X30" s="363"/>
      <c r="Y30" s="363"/>
    </row>
    <row r="31" spans="1:25">
      <c r="A31" s="24">
        <v>2102</v>
      </c>
      <c r="B31" s="17" t="s">
        <v>4</v>
      </c>
      <c r="C31" s="98">
        <v>97335</v>
      </c>
      <c r="D31" s="80">
        <v>1000000</v>
      </c>
      <c r="E31" s="80">
        <v>306025</v>
      </c>
      <c r="F31" s="80">
        <f>E31/D31*100</f>
        <v>30.602499999999999</v>
      </c>
      <c r="G31" s="80">
        <v>1000000</v>
      </c>
      <c r="H31" s="80">
        <v>808695</v>
      </c>
      <c r="I31" s="80">
        <f>H31/G31*100</f>
        <v>80.869500000000002</v>
      </c>
      <c r="J31" s="80"/>
      <c r="K31" s="80">
        <v>1767242</v>
      </c>
      <c r="L31" s="80">
        <f t="shared" ref="L31:L37" si="5">K31/M31*100</f>
        <v>99.957126696832574</v>
      </c>
      <c r="M31" s="80">
        <v>1768000</v>
      </c>
      <c r="N31" s="80">
        <v>4000000</v>
      </c>
      <c r="O31" s="80">
        <v>3714277.63</v>
      </c>
      <c r="P31" s="80">
        <v>1000000</v>
      </c>
      <c r="Q31" s="80">
        <v>68061</v>
      </c>
      <c r="R31" s="80">
        <v>1000000</v>
      </c>
      <c r="S31" s="80">
        <v>454391</v>
      </c>
      <c r="T31" s="80">
        <v>2000000</v>
      </c>
      <c r="U31" s="80">
        <v>2170596</v>
      </c>
      <c r="V31" s="363">
        <v>1000000</v>
      </c>
      <c r="W31" s="80">
        <v>1000000</v>
      </c>
      <c r="X31" s="363"/>
      <c r="Y31" s="363"/>
    </row>
    <row r="32" spans="1:25">
      <c r="A32" s="24">
        <v>2103</v>
      </c>
      <c r="B32" s="17" t="s">
        <v>3</v>
      </c>
      <c r="C32" s="98">
        <v>557578.06000000006</v>
      </c>
      <c r="D32" s="80">
        <v>1000000</v>
      </c>
      <c r="E32" s="80">
        <v>68950</v>
      </c>
      <c r="F32" s="80">
        <f>E32/D32*100</f>
        <v>6.8949999999999996</v>
      </c>
      <c r="G32" s="80">
        <v>6500000</v>
      </c>
      <c r="H32" s="80">
        <v>6255384.5999999996</v>
      </c>
      <c r="I32" s="80">
        <f>H32/G32*100</f>
        <v>96.236686153846151</v>
      </c>
      <c r="J32" s="80"/>
      <c r="K32" s="80">
        <v>1664668</v>
      </c>
      <c r="L32" s="80">
        <f t="shared" si="5"/>
        <v>100</v>
      </c>
      <c r="M32" s="80">
        <v>1664668</v>
      </c>
      <c r="N32" s="80">
        <v>500000</v>
      </c>
      <c r="O32" s="80">
        <v>3900</v>
      </c>
      <c r="P32" s="80">
        <v>200000</v>
      </c>
      <c r="Q32" s="80">
        <v>1526519</v>
      </c>
      <c r="R32" s="80">
        <v>0</v>
      </c>
      <c r="S32" s="80"/>
      <c r="T32" s="80">
        <v>200000</v>
      </c>
      <c r="U32" s="80">
        <v>304590</v>
      </c>
      <c r="V32" s="363">
        <v>8000000</v>
      </c>
      <c r="W32" s="80">
        <v>8000000</v>
      </c>
      <c r="X32" s="363"/>
      <c r="Y32" s="363"/>
    </row>
    <row r="33" spans="1:25">
      <c r="A33" s="24">
        <v>2104</v>
      </c>
      <c r="B33" s="17" t="s">
        <v>33</v>
      </c>
      <c r="C33" s="98">
        <v>437377.84</v>
      </c>
      <c r="D33" s="80">
        <v>25000000</v>
      </c>
      <c r="E33" s="80"/>
      <c r="F33" s="80">
        <f>E33/D33*100</f>
        <v>0</v>
      </c>
      <c r="G33" s="80">
        <v>10480000</v>
      </c>
      <c r="H33" s="80">
        <v>8656864.4900000002</v>
      </c>
      <c r="I33" s="80">
        <f>H33/G33*100</f>
        <v>82.603668797709929</v>
      </c>
      <c r="J33" s="80">
        <v>20000000</v>
      </c>
      <c r="K33" s="80">
        <v>1220321</v>
      </c>
      <c r="L33" s="80">
        <f t="shared" si="5"/>
        <v>6.1016050000000002</v>
      </c>
      <c r="M33" s="80">
        <v>20000000</v>
      </c>
      <c r="N33" s="80">
        <v>2000000</v>
      </c>
      <c r="O33" s="80">
        <f>[1]MonthlyExpenditure.rpt!$M$50</f>
        <v>70000</v>
      </c>
      <c r="P33" s="80">
        <v>1000000</v>
      </c>
      <c r="Q33" s="80">
        <v>4283234</v>
      </c>
      <c r="R33" s="80">
        <v>2201967</v>
      </c>
      <c r="S33" s="80">
        <v>6147812.3499999996</v>
      </c>
      <c r="T33" s="80">
        <v>25000000</v>
      </c>
      <c r="U33" s="80">
        <v>14352724.039999999</v>
      </c>
      <c r="V33" s="363">
        <v>5000000</v>
      </c>
      <c r="W33" s="80">
        <v>5000000</v>
      </c>
      <c r="X33" s="80"/>
      <c r="Y33" s="80"/>
    </row>
    <row r="34" spans="1:25">
      <c r="A34" s="24">
        <v>2105</v>
      </c>
      <c r="B34" s="17" t="s">
        <v>39</v>
      </c>
      <c r="C34" s="24"/>
      <c r="D34" s="80"/>
      <c r="E34" s="80"/>
      <c r="F34" s="80"/>
      <c r="G34" s="80"/>
      <c r="H34" s="80"/>
      <c r="I34" s="80"/>
      <c r="J34" s="80">
        <v>10000000</v>
      </c>
      <c r="K34" s="57">
        <v>9310939</v>
      </c>
      <c r="L34" s="80">
        <f t="shared" si="5"/>
        <v>91.535537128171924</v>
      </c>
      <c r="M34" s="80">
        <v>10171939</v>
      </c>
      <c r="N34" s="80">
        <v>500000</v>
      </c>
      <c r="O34" s="80"/>
      <c r="P34" s="80"/>
      <c r="Q34" s="80">
        <v>0</v>
      </c>
      <c r="R34" s="80">
        <v>0</v>
      </c>
      <c r="S34" s="80"/>
      <c r="T34" s="80">
        <v>2000000</v>
      </c>
      <c r="U34" s="80">
        <v>0</v>
      </c>
      <c r="V34" s="363">
        <v>0</v>
      </c>
      <c r="W34" s="80"/>
      <c r="X34" s="80"/>
      <c r="Y34" s="80"/>
    </row>
    <row r="35" spans="1:25">
      <c r="A35" s="24" t="s">
        <v>22</v>
      </c>
      <c r="B35" s="17" t="s">
        <v>21</v>
      </c>
      <c r="C35" s="98">
        <v>24865814.789999999</v>
      </c>
      <c r="D35" s="80">
        <v>31000000</v>
      </c>
      <c r="E35" s="80">
        <v>8533051</v>
      </c>
      <c r="F35" s="80">
        <f>E35/D35*100</f>
        <v>27.525970967741937</v>
      </c>
      <c r="G35" s="80">
        <v>7000000</v>
      </c>
      <c r="H35" s="80">
        <v>6203442.5</v>
      </c>
      <c r="I35" s="80">
        <f>H35/G35*100</f>
        <v>88.620607142857139</v>
      </c>
      <c r="J35" s="80">
        <v>15000000</v>
      </c>
      <c r="K35" s="57">
        <v>24682012</v>
      </c>
      <c r="L35" s="80">
        <f t="shared" si="5"/>
        <v>92.356842993771409</v>
      </c>
      <c r="M35" s="80">
        <v>26724616.390000001</v>
      </c>
      <c r="N35" s="80">
        <v>51500000</v>
      </c>
      <c r="O35" s="80">
        <v>51240700.460000001</v>
      </c>
      <c r="P35" s="80">
        <v>35000000</v>
      </c>
      <c r="Q35" s="80">
        <v>53033405</v>
      </c>
      <c r="R35" s="80">
        <v>10000000</v>
      </c>
      <c r="S35" s="80">
        <v>21219130.280000001</v>
      </c>
      <c r="T35" s="80">
        <v>50000000</v>
      </c>
      <c r="U35" s="80">
        <v>8368305.3200000003</v>
      </c>
      <c r="V35" s="363">
        <v>50000000</v>
      </c>
      <c r="W35" s="80">
        <v>50000000</v>
      </c>
      <c r="X35" s="363"/>
      <c r="Y35" s="363"/>
    </row>
    <row r="36" spans="1:25">
      <c r="A36" s="16" t="s">
        <v>52</v>
      </c>
      <c r="B36" s="103" t="s">
        <v>51</v>
      </c>
      <c r="C36" s="16"/>
      <c r="D36" s="57"/>
      <c r="E36" s="57"/>
      <c r="F36" s="80"/>
      <c r="G36" s="57">
        <v>56000000</v>
      </c>
      <c r="H36" s="57">
        <v>55809462.420000002</v>
      </c>
      <c r="I36" s="80">
        <f>H36/G36*100</f>
        <v>99.659754321428579</v>
      </c>
      <c r="J36" s="57">
        <v>60000000</v>
      </c>
      <c r="K36" s="10"/>
      <c r="L36" s="80">
        <f t="shared" si="5"/>
        <v>0</v>
      </c>
      <c r="M36" s="57">
        <v>35097001</v>
      </c>
      <c r="N36" s="57">
        <v>13500000</v>
      </c>
      <c r="O36" s="57">
        <v>1441130</v>
      </c>
      <c r="P36" s="57">
        <v>0</v>
      </c>
      <c r="Q36" s="80">
        <v>0</v>
      </c>
      <c r="R36" s="80">
        <v>0</v>
      </c>
      <c r="S36" s="57"/>
      <c r="T36" s="57">
        <v>1500000</v>
      </c>
      <c r="U36" s="80">
        <v>0</v>
      </c>
      <c r="V36" s="363">
        <v>5000000</v>
      </c>
      <c r="W36" s="80">
        <v>5000000</v>
      </c>
      <c r="X36" s="404"/>
      <c r="Y36" s="404"/>
    </row>
    <row r="37" spans="1:25" ht="16.5" thickBot="1">
      <c r="A37" s="16" t="s">
        <v>50</v>
      </c>
      <c r="B37" s="17" t="s">
        <v>49</v>
      </c>
      <c r="C37" s="16"/>
      <c r="D37" s="57"/>
      <c r="E37" s="57"/>
      <c r="F37" s="80"/>
      <c r="G37" s="57"/>
      <c r="H37" s="57"/>
      <c r="I37" s="80"/>
      <c r="J37" s="57">
        <v>10000000</v>
      </c>
      <c r="K37" s="4">
        <v>1025450</v>
      </c>
      <c r="L37" s="80">
        <f t="shared" si="5"/>
        <v>51.272500000000001</v>
      </c>
      <c r="M37" s="57">
        <v>2000000</v>
      </c>
      <c r="N37" s="57">
        <v>10000000</v>
      </c>
      <c r="O37" s="57">
        <v>1527356.52</v>
      </c>
      <c r="P37" s="57">
        <v>20000000</v>
      </c>
      <c r="Q37" s="57">
        <v>12000</v>
      </c>
      <c r="R37" s="57">
        <v>0</v>
      </c>
      <c r="S37" s="57"/>
      <c r="T37" s="57">
        <v>5000000</v>
      </c>
      <c r="U37" s="80">
        <v>86025</v>
      </c>
      <c r="V37" s="363">
        <v>20000000</v>
      </c>
      <c r="W37" s="80">
        <v>5000000</v>
      </c>
      <c r="X37" s="404"/>
      <c r="Y37" s="404"/>
    </row>
    <row r="38" spans="1:25" ht="16.5" thickTop="1">
      <c r="A38" s="16" t="s">
        <v>48</v>
      </c>
      <c r="B38" s="17" t="s">
        <v>21</v>
      </c>
      <c r="C38" s="16"/>
      <c r="D38" s="57"/>
      <c r="E38" s="57"/>
      <c r="F38" s="80"/>
      <c r="G38" s="57"/>
      <c r="H38" s="57"/>
      <c r="I38" s="80"/>
      <c r="J38" s="57"/>
      <c r="K38" s="102"/>
      <c r="L38" s="80"/>
      <c r="M38" s="57"/>
      <c r="N38" s="57">
        <v>3400000</v>
      </c>
      <c r="O38" s="57">
        <v>2023171.92</v>
      </c>
      <c r="P38" s="57">
        <v>0</v>
      </c>
      <c r="Q38" s="57">
        <v>53086669</v>
      </c>
      <c r="R38" s="57">
        <v>0</v>
      </c>
      <c r="S38" s="57">
        <v>120176859.70999999</v>
      </c>
      <c r="T38" s="57"/>
      <c r="U38" s="80">
        <v>23163338.260000002</v>
      </c>
      <c r="V38" s="363"/>
      <c r="W38" s="80"/>
      <c r="X38" s="57"/>
      <c r="Y38" s="57"/>
    </row>
    <row r="39" spans="1:25">
      <c r="A39" s="14">
        <v>2106</v>
      </c>
      <c r="B39" s="10" t="s">
        <v>2</v>
      </c>
      <c r="C39" s="10"/>
      <c r="D39" s="10"/>
      <c r="E39" s="10"/>
      <c r="F39" s="10"/>
      <c r="G39" s="10"/>
      <c r="H39" s="10"/>
      <c r="I39" s="10"/>
      <c r="J39" s="10"/>
      <c r="K39" s="10"/>
      <c r="L39" s="80"/>
      <c r="M39" s="10"/>
      <c r="N39" s="10"/>
      <c r="O39" s="10"/>
      <c r="P39" s="101">
        <v>0</v>
      </c>
      <c r="Q39" s="101">
        <v>0</v>
      </c>
      <c r="R39" s="80">
        <v>0</v>
      </c>
      <c r="S39" s="10"/>
      <c r="T39" s="101">
        <v>1000000</v>
      </c>
      <c r="U39" s="80">
        <v>20000</v>
      </c>
      <c r="V39" s="363">
        <v>1000000</v>
      </c>
      <c r="W39" s="80">
        <v>1000000</v>
      </c>
      <c r="X39" s="363"/>
      <c r="Y39" s="363"/>
    </row>
    <row r="40" spans="1:25" ht="16.5" thickBot="1">
      <c r="A40" s="7" t="s">
        <v>0</v>
      </c>
      <c r="B40" s="7"/>
      <c r="C40" s="4">
        <f>SUM(C29:C36)</f>
        <v>29001353.699999999</v>
      </c>
      <c r="D40" s="4">
        <f>SUM(D29:D36)</f>
        <v>63500000</v>
      </c>
      <c r="E40" s="4">
        <f>SUM(E29:E36)</f>
        <v>8997590</v>
      </c>
      <c r="F40" s="97">
        <f>E40/D40*100</f>
        <v>14.169433070866141</v>
      </c>
      <c r="G40" s="4">
        <f>SUM(G29:G36)</f>
        <v>96980000</v>
      </c>
      <c r="H40" s="4">
        <f>SUM(H29:H36)</f>
        <v>80302210.980000004</v>
      </c>
      <c r="I40" s="97">
        <f>H40/G40*100</f>
        <v>82.802857269540127</v>
      </c>
      <c r="J40" s="4">
        <f>SUM(J29:J37)</f>
        <v>115000000</v>
      </c>
      <c r="K40" s="4">
        <f>SUM(K29:K37)</f>
        <v>39670632</v>
      </c>
      <c r="L40" s="80">
        <f>K40/M40*100</f>
        <v>39.634634085363238</v>
      </c>
      <c r="M40" s="4">
        <f>SUM(M29:M37)</f>
        <v>100090824.39</v>
      </c>
      <c r="N40" s="4">
        <f t="shared" ref="N40:O40" si="6">SUM(N29:N39)</f>
        <v>98900000</v>
      </c>
      <c r="O40" s="4">
        <f t="shared" si="6"/>
        <v>64511496.120000005</v>
      </c>
      <c r="P40" s="4">
        <f>SUM(P29:P39)</f>
        <v>57700000</v>
      </c>
      <c r="Q40" s="4">
        <f t="shared" ref="Q40:V40" si="7">SUM(Q29:Q39)</f>
        <v>112365078</v>
      </c>
      <c r="R40" s="4">
        <f t="shared" si="7"/>
        <v>13201967</v>
      </c>
      <c r="S40" s="4">
        <f t="shared" si="7"/>
        <v>147998193.34</v>
      </c>
      <c r="T40" s="4">
        <f>SUM(T29:T39)</f>
        <v>97200000</v>
      </c>
      <c r="U40" s="4">
        <f t="shared" si="7"/>
        <v>48864324.82</v>
      </c>
      <c r="V40" s="4">
        <f t="shared" si="7"/>
        <v>91500000</v>
      </c>
      <c r="W40" s="4">
        <f>SUM(W29:W39)</f>
        <v>76500000</v>
      </c>
      <c r="X40" s="4">
        <f t="shared" ref="X40:Y40" si="8">SUM(X29:X39)</f>
        <v>0</v>
      </c>
      <c r="Y40" s="4">
        <f t="shared" si="8"/>
        <v>0</v>
      </c>
    </row>
    <row r="41" spans="1:25" ht="16.5" thickTop="1">
      <c r="A41" s="56"/>
      <c r="B41" s="56"/>
      <c r="C41" s="54"/>
      <c r="D41" s="54"/>
      <c r="E41" s="54"/>
      <c r="F41" s="223"/>
      <c r="G41" s="54"/>
      <c r="H41" s="54"/>
      <c r="I41" s="223"/>
      <c r="J41" s="54"/>
      <c r="K41" s="54"/>
      <c r="L41" s="22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>
      <c r="A42" s="1" t="s">
        <v>63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"/>
      <c r="S42" s="1"/>
      <c r="T42" s="1"/>
      <c r="U42" s="1"/>
      <c r="V42" s="1"/>
      <c r="W42" s="1"/>
      <c r="X42" s="1"/>
      <c r="Y42" s="1"/>
    </row>
    <row r="43" spans="1:25">
      <c r="A43" s="38" t="s">
        <v>47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1"/>
      <c r="S43" s="39"/>
      <c r="T43" s="39"/>
      <c r="U43" s="39"/>
      <c r="V43" s="39"/>
      <c r="W43" s="39"/>
      <c r="X43" s="39"/>
      <c r="Y43" s="39"/>
    </row>
    <row r="44" spans="1:25" ht="15.75">
      <c r="A44" s="38" t="s">
        <v>46</v>
      </c>
      <c r="B44" s="37"/>
      <c r="C44" s="3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  <c r="S44" s="1"/>
      <c r="T44" s="1"/>
      <c r="U44" s="1"/>
      <c r="V44" s="1"/>
      <c r="W44" s="1"/>
      <c r="X44" s="1"/>
      <c r="Y44" s="1"/>
    </row>
    <row r="45" spans="1:25" ht="15" customHeight="1">
      <c r="A45" s="430" t="s">
        <v>15</v>
      </c>
      <c r="B45" s="431"/>
      <c r="C45" s="72">
        <v>2014</v>
      </c>
      <c r="D45" s="427">
        <v>2015</v>
      </c>
      <c r="E45" s="428"/>
      <c r="F45" s="429"/>
      <c r="G45" s="427">
        <v>2016</v>
      </c>
      <c r="H45" s="428"/>
      <c r="I45" s="429"/>
      <c r="J45" s="68">
        <v>2017</v>
      </c>
      <c r="K45" s="420">
        <v>2017</v>
      </c>
      <c r="L45" s="421"/>
      <c r="M45" s="422"/>
      <c r="N45" s="420">
        <v>2018</v>
      </c>
      <c r="O45" s="422"/>
      <c r="P45" s="420">
        <v>2019</v>
      </c>
      <c r="Q45" s="422"/>
      <c r="R45" s="435">
        <v>2020</v>
      </c>
      <c r="S45" s="435"/>
      <c r="T45" s="435">
        <v>2021</v>
      </c>
      <c r="U45" s="435"/>
      <c r="V45" s="66">
        <v>2022</v>
      </c>
      <c r="W45" s="430">
        <v>2022</v>
      </c>
      <c r="X45" s="431"/>
      <c r="Y45" s="441" t="s">
        <v>199</v>
      </c>
    </row>
    <row r="46" spans="1:25" ht="50.25" customHeight="1">
      <c r="A46" s="432"/>
      <c r="B46" s="433"/>
      <c r="C46" s="69" t="s">
        <v>9</v>
      </c>
      <c r="D46" s="68" t="s">
        <v>8</v>
      </c>
      <c r="E46" s="68" t="s">
        <v>9</v>
      </c>
      <c r="F46" s="66" t="s">
        <v>12</v>
      </c>
      <c r="G46" s="66" t="s">
        <v>11</v>
      </c>
      <c r="H46" s="68" t="s">
        <v>9</v>
      </c>
      <c r="I46" s="66" t="s">
        <v>12</v>
      </c>
      <c r="J46" s="68" t="s">
        <v>8</v>
      </c>
      <c r="K46" s="68" t="s">
        <v>10</v>
      </c>
      <c r="L46" s="66" t="s">
        <v>12</v>
      </c>
      <c r="M46" s="66" t="s">
        <v>11</v>
      </c>
      <c r="N46" s="66" t="s">
        <v>11</v>
      </c>
      <c r="O46" s="68" t="s">
        <v>10</v>
      </c>
      <c r="P46" s="68" t="s">
        <v>8</v>
      </c>
      <c r="Q46" s="66" t="s">
        <v>9</v>
      </c>
      <c r="R46" s="67" t="s">
        <v>8</v>
      </c>
      <c r="S46" s="66" t="s">
        <v>9</v>
      </c>
      <c r="T46" s="67" t="s">
        <v>8</v>
      </c>
      <c r="U46" s="401" t="s">
        <v>9</v>
      </c>
      <c r="V46" s="66" t="s">
        <v>6</v>
      </c>
      <c r="W46" s="67" t="s">
        <v>8</v>
      </c>
      <c r="X46" s="401" t="s">
        <v>198</v>
      </c>
      <c r="Y46" s="442"/>
    </row>
    <row r="47" spans="1:25">
      <c r="A47" s="24">
        <v>2001</v>
      </c>
      <c r="B47" s="17" t="s">
        <v>5</v>
      </c>
      <c r="C47" s="98">
        <v>648447</v>
      </c>
      <c r="D47" s="80">
        <v>7000000</v>
      </c>
      <c r="E47" s="80">
        <v>6061796</v>
      </c>
      <c r="F47" s="80">
        <f>E47/D47*100</f>
        <v>86.597085714285711</v>
      </c>
      <c r="G47" s="80">
        <v>2400000</v>
      </c>
      <c r="H47" s="80">
        <v>2360594.8199999998</v>
      </c>
      <c r="I47" s="80">
        <f>H47/G47*100</f>
        <v>98.358117499999992</v>
      </c>
      <c r="J47" s="80">
        <v>2000000</v>
      </c>
      <c r="K47" s="80">
        <v>7183392</v>
      </c>
      <c r="L47" s="80">
        <f t="shared" ref="L47:L61" si="9">K47/M47*100</f>
        <v>81.302240743136394</v>
      </c>
      <c r="M47" s="80">
        <v>8835417</v>
      </c>
      <c r="N47" s="80">
        <v>6000000</v>
      </c>
      <c r="O47" s="80">
        <v>5721748.4000000004</v>
      </c>
      <c r="P47" s="363">
        <v>0</v>
      </c>
      <c r="Q47" s="80">
        <v>16859793</v>
      </c>
      <c r="R47" s="80">
        <v>40000000</v>
      </c>
      <c r="S47" s="80">
        <v>28503723.350000001</v>
      </c>
      <c r="T47" s="80">
        <v>10000000</v>
      </c>
      <c r="U47" s="80">
        <v>5026363</v>
      </c>
      <c r="V47" s="363">
        <v>10000000</v>
      </c>
      <c r="W47" s="80">
        <v>10000000</v>
      </c>
      <c r="X47" s="363"/>
      <c r="Y47" s="363"/>
    </row>
    <row r="48" spans="1:25">
      <c r="A48" s="24">
        <v>2002</v>
      </c>
      <c r="B48" s="17" t="s">
        <v>26</v>
      </c>
      <c r="C48" s="98"/>
      <c r="D48" s="80"/>
      <c r="E48" s="80"/>
      <c r="F48" s="80"/>
      <c r="G48" s="80">
        <v>750000</v>
      </c>
      <c r="H48" s="80">
        <v>399296.9</v>
      </c>
      <c r="I48" s="80">
        <f>H48/G48*100</f>
        <v>53.239586666666675</v>
      </c>
      <c r="J48" s="80">
        <v>1000000</v>
      </c>
      <c r="K48" s="80">
        <v>180290</v>
      </c>
      <c r="L48" s="80">
        <f t="shared" si="9"/>
        <v>18.029</v>
      </c>
      <c r="M48" s="80">
        <v>1000000</v>
      </c>
      <c r="N48" s="80">
        <v>800000</v>
      </c>
      <c r="O48" s="80">
        <v>615966.68000000005</v>
      </c>
      <c r="P48" s="363">
        <v>500000</v>
      </c>
      <c r="Q48" s="80">
        <v>5661689</v>
      </c>
      <c r="R48" s="80">
        <v>0</v>
      </c>
      <c r="S48" s="80"/>
      <c r="T48" s="80">
        <v>1000000</v>
      </c>
      <c r="U48" s="80">
        <v>60000</v>
      </c>
      <c r="V48" s="363">
        <v>2500000</v>
      </c>
      <c r="W48" s="80">
        <v>1000000</v>
      </c>
      <c r="X48" s="363"/>
      <c r="Y48" s="363"/>
    </row>
    <row r="49" spans="1:25">
      <c r="A49" s="24">
        <v>2003</v>
      </c>
      <c r="B49" s="17" t="s">
        <v>25</v>
      </c>
      <c r="C49" s="98">
        <v>1793141</v>
      </c>
      <c r="D49" s="80">
        <v>2350000</v>
      </c>
      <c r="E49" s="80">
        <v>1506153</v>
      </c>
      <c r="F49" s="80">
        <f>E49/D49*100</f>
        <v>64.091617021276591</v>
      </c>
      <c r="G49" s="80">
        <v>1520000</v>
      </c>
      <c r="H49" s="80">
        <v>1517298.53</v>
      </c>
      <c r="I49" s="80">
        <f>H49/G49*100</f>
        <v>99.822271710526323</v>
      </c>
      <c r="J49" s="80">
        <v>2000000</v>
      </c>
      <c r="K49" s="80"/>
      <c r="L49" s="80">
        <f t="shared" si="9"/>
        <v>0</v>
      </c>
      <c r="M49" s="80">
        <v>2000000</v>
      </c>
      <c r="N49" s="80"/>
      <c r="O49" s="80"/>
      <c r="P49" s="363">
        <v>0</v>
      </c>
      <c r="Q49" s="80">
        <v>0</v>
      </c>
      <c r="R49" s="80">
        <v>0</v>
      </c>
      <c r="S49" s="80"/>
      <c r="T49" s="80">
        <v>1000000</v>
      </c>
      <c r="U49" s="80">
        <v>451870</v>
      </c>
      <c r="V49" s="363">
        <v>2000000</v>
      </c>
      <c r="W49" s="80">
        <v>1000000</v>
      </c>
      <c r="X49" s="363"/>
      <c r="Y49" s="363"/>
    </row>
    <row r="50" spans="1:25">
      <c r="A50" s="216" t="s">
        <v>45</v>
      </c>
      <c r="B50" s="100" t="s">
        <v>44</v>
      </c>
      <c r="C50" s="84"/>
      <c r="D50" s="84"/>
      <c r="E50" s="84"/>
      <c r="F50" s="77"/>
      <c r="G50" s="80">
        <v>220000000</v>
      </c>
      <c r="H50" s="80">
        <v>213378174.19</v>
      </c>
      <c r="I50" s="80">
        <f>H50/G50*100</f>
        <v>96.990079177272719</v>
      </c>
      <c r="J50" s="80">
        <v>247500000</v>
      </c>
      <c r="K50" s="84">
        <v>278786106</v>
      </c>
      <c r="L50" s="80">
        <f t="shared" si="9"/>
        <v>99.744581753130589</v>
      </c>
      <c r="M50" s="80">
        <v>279500000</v>
      </c>
      <c r="N50" s="83"/>
      <c r="O50" s="83"/>
      <c r="P50" s="363">
        <v>275000000</v>
      </c>
      <c r="Q50" s="80">
        <v>80445750</v>
      </c>
      <c r="R50" s="80">
        <v>75000000</v>
      </c>
      <c r="S50" s="80">
        <v>72372183.099999994</v>
      </c>
      <c r="T50" s="80">
        <v>200000000</v>
      </c>
      <c r="U50" s="80">
        <v>140942843.47999999</v>
      </c>
      <c r="V50" s="363">
        <v>100000000</v>
      </c>
      <c r="W50" s="80">
        <v>200000000</v>
      </c>
      <c r="X50" s="363"/>
      <c r="Y50" s="363"/>
    </row>
    <row r="51" spans="1:25">
      <c r="A51" s="216" t="s">
        <v>182</v>
      </c>
      <c r="B51" s="340" t="s">
        <v>183</v>
      </c>
      <c r="C51" s="84"/>
      <c r="D51" s="84"/>
      <c r="E51" s="84"/>
      <c r="F51" s="77"/>
      <c r="G51" s="80"/>
      <c r="H51" s="80"/>
      <c r="I51" s="80"/>
      <c r="J51" s="80"/>
      <c r="K51" s="84"/>
      <c r="L51" s="80"/>
      <c r="M51" s="80"/>
      <c r="N51" s="83"/>
      <c r="O51" s="83"/>
      <c r="P51" s="363">
        <v>130000000</v>
      </c>
      <c r="Q51" s="80">
        <v>40363246</v>
      </c>
      <c r="R51" s="80">
        <v>150000000</v>
      </c>
      <c r="S51" s="80">
        <v>22122640</v>
      </c>
      <c r="T51" s="80">
        <v>100000000</v>
      </c>
      <c r="U51" s="80">
        <v>32729245.719999999</v>
      </c>
      <c r="V51" s="363">
        <v>100000000</v>
      </c>
      <c r="W51" s="80">
        <v>100000000</v>
      </c>
      <c r="X51" s="363"/>
      <c r="Y51" s="363"/>
    </row>
    <row r="52" spans="1:25">
      <c r="A52" s="216" t="s">
        <v>191</v>
      </c>
      <c r="B52" s="340" t="s">
        <v>184</v>
      </c>
      <c r="C52" s="84"/>
      <c r="D52" s="84"/>
      <c r="E52" s="84"/>
      <c r="F52" s="77"/>
      <c r="G52" s="80"/>
      <c r="H52" s="80"/>
      <c r="I52" s="80"/>
      <c r="J52" s="80"/>
      <c r="K52" s="84"/>
      <c r="L52" s="80"/>
      <c r="M52" s="80"/>
      <c r="N52" s="83"/>
      <c r="O52" s="83"/>
      <c r="P52" s="363">
        <v>50000000</v>
      </c>
      <c r="Q52" s="80">
        <v>31609518</v>
      </c>
      <c r="R52" s="80">
        <v>50000000</v>
      </c>
      <c r="S52" s="80">
        <v>1499190</v>
      </c>
      <c r="T52" s="80">
        <v>50000000</v>
      </c>
      <c r="U52" s="80">
        <v>16614920.48</v>
      </c>
      <c r="V52" s="363">
        <v>50000000</v>
      </c>
      <c r="W52" s="80">
        <v>25000000</v>
      </c>
      <c r="X52" s="363"/>
      <c r="Y52" s="363"/>
    </row>
    <row r="53" spans="1:25">
      <c r="A53" s="216" t="s">
        <v>192</v>
      </c>
      <c r="B53" s="340" t="s">
        <v>185</v>
      </c>
      <c r="C53" s="84"/>
      <c r="D53" s="84"/>
      <c r="E53" s="84"/>
      <c r="F53" s="77"/>
      <c r="G53" s="80"/>
      <c r="H53" s="80"/>
      <c r="I53" s="80"/>
      <c r="J53" s="80"/>
      <c r="K53" s="84"/>
      <c r="L53" s="80"/>
      <c r="M53" s="80"/>
      <c r="N53" s="83"/>
      <c r="O53" s="83"/>
      <c r="P53" s="363">
        <v>50000000</v>
      </c>
      <c r="Q53" s="80">
        <v>43664851</v>
      </c>
      <c r="R53" s="80">
        <v>50000000</v>
      </c>
      <c r="S53" s="80">
        <v>28676751</v>
      </c>
      <c r="T53" s="80">
        <v>50000000</v>
      </c>
      <c r="U53" s="80">
        <v>46481790.43</v>
      </c>
      <c r="V53" s="363">
        <v>50000000</v>
      </c>
      <c r="W53" s="80">
        <v>50000000</v>
      </c>
      <c r="X53" s="363"/>
      <c r="Y53" s="363"/>
    </row>
    <row r="54" spans="1:25">
      <c r="A54" s="216" t="s">
        <v>193</v>
      </c>
      <c r="B54" s="340" t="s">
        <v>186</v>
      </c>
      <c r="C54" s="84"/>
      <c r="D54" s="84"/>
      <c r="E54" s="84"/>
      <c r="F54" s="77"/>
      <c r="G54" s="80"/>
      <c r="H54" s="80"/>
      <c r="I54" s="80"/>
      <c r="J54" s="80"/>
      <c r="K54" s="84"/>
      <c r="L54" s="80"/>
      <c r="M54" s="80"/>
      <c r="N54" s="83"/>
      <c r="O54" s="83"/>
      <c r="P54" s="363">
        <v>50000000</v>
      </c>
      <c r="Q54" s="80">
        <v>14422486</v>
      </c>
      <c r="R54" s="80">
        <v>50000000</v>
      </c>
      <c r="S54" s="80">
        <v>18891924</v>
      </c>
      <c r="T54" s="80">
        <v>50000000</v>
      </c>
      <c r="U54" s="80">
        <v>38039287.409999996</v>
      </c>
      <c r="V54" s="363">
        <v>50000000</v>
      </c>
      <c r="W54" s="80">
        <v>50000000</v>
      </c>
      <c r="X54" s="363"/>
      <c r="Y54" s="363"/>
    </row>
    <row r="55" spans="1:25">
      <c r="A55" s="216" t="s">
        <v>194</v>
      </c>
      <c r="B55" s="340" t="s">
        <v>187</v>
      </c>
      <c r="C55" s="84"/>
      <c r="D55" s="84"/>
      <c r="E55" s="84"/>
      <c r="F55" s="77"/>
      <c r="G55" s="80"/>
      <c r="H55" s="80"/>
      <c r="I55" s="80"/>
      <c r="J55" s="80"/>
      <c r="K55" s="84"/>
      <c r="L55" s="80"/>
      <c r="M55" s="80"/>
      <c r="N55" s="83"/>
      <c r="O55" s="83"/>
      <c r="P55" s="363">
        <v>1000000</v>
      </c>
      <c r="Q55" s="80">
        <v>0</v>
      </c>
      <c r="R55" s="80">
        <v>10000000</v>
      </c>
      <c r="S55" s="80">
        <v>491250</v>
      </c>
      <c r="T55" s="80">
        <v>10000000</v>
      </c>
      <c r="U55" s="80">
        <v>50000</v>
      </c>
      <c r="V55" s="363">
        <v>50000000</v>
      </c>
      <c r="W55" s="80">
        <v>10000000</v>
      </c>
      <c r="X55" s="363"/>
      <c r="Y55" s="363"/>
    </row>
    <row r="56" spans="1:25">
      <c r="A56" s="216" t="s">
        <v>195</v>
      </c>
      <c r="B56" s="340" t="s">
        <v>188</v>
      </c>
      <c r="C56" s="84"/>
      <c r="D56" s="84"/>
      <c r="E56" s="84"/>
      <c r="F56" s="77"/>
      <c r="G56" s="80"/>
      <c r="H56" s="80"/>
      <c r="I56" s="80"/>
      <c r="J56" s="80"/>
      <c r="K56" s="84"/>
      <c r="L56" s="80"/>
      <c r="M56" s="80"/>
      <c r="N56" s="83"/>
      <c r="O56" s="83"/>
      <c r="P56" s="363">
        <v>63000000</v>
      </c>
      <c r="Q56" s="80">
        <v>56916453</v>
      </c>
      <c r="R56" s="80">
        <v>10000000</v>
      </c>
      <c r="S56" s="80">
        <v>16199347</v>
      </c>
      <c r="T56" s="80">
        <v>40000000</v>
      </c>
      <c r="U56" s="80">
        <v>26056279.859999999</v>
      </c>
      <c r="V56" s="363">
        <v>50000000</v>
      </c>
      <c r="W56" s="80">
        <v>10000000</v>
      </c>
      <c r="X56" s="363"/>
      <c r="Y56" s="363"/>
    </row>
    <row r="57" spans="1:25" ht="30">
      <c r="A57" s="216" t="s">
        <v>196</v>
      </c>
      <c r="B57" s="340" t="s">
        <v>189</v>
      </c>
      <c r="C57" s="84"/>
      <c r="D57" s="84"/>
      <c r="E57" s="84"/>
      <c r="F57" s="77"/>
      <c r="G57" s="80"/>
      <c r="H57" s="80"/>
      <c r="I57" s="80"/>
      <c r="J57" s="80"/>
      <c r="K57" s="84"/>
      <c r="L57" s="80"/>
      <c r="M57" s="80"/>
      <c r="N57" s="83"/>
      <c r="O57" s="83"/>
      <c r="P57" s="363">
        <v>0</v>
      </c>
      <c r="Q57" s="80">
        <v>0</v>
      </c>
      <c r="R57" s="80">
        <v>100000000</v>
      </c>
      <c r="S57" s="80">
        <v>3306442</v>
      </c>
      <c r="T57" s="80">
        <v>0</v>
      </c>
      <c r="U57" s="80"/>
      <c r="V57" s="363">
        <v>50000000</v>
      </c>
      <c r="W57" s="80">
        <v>50000000</v>
      </c>
      <c r="X57" s="363"/>
      <c r="Y57" s="363"/>
    </row>
    <row r="58" spans="1:25">
      <c r="A58" s="216" t="s">
        <v>197</v>
      </c>
      <c r="B58" s="340" t="s">
        <v>190</v>
      </c>
      <c r="C58" s="84"/>
      <c r="D58" s="84"/>
      <c r="E58" s="84"/>
      <c r="F58" s="77"/>
      <c r="G58" s="80"/>
      <c r="H58" s="80"/>
      <c r="I58" s="80"/>
      <c r="J58" s="80"/>
      <c r="K58" s="84"/>
      <c r="L58" s="80"/>
      <c r="M58" s="80"/>
      <c r="N58" s="83"/>
      <c r="O58" s="83"/>
      <c r="P58" s="363">
        <v>50000000</v>
      </c>
      <c r="Q58" s="80">
        <v>0</v>
      </c>
      <c r="R58" s="80">
        <v>50000000</v>
      </c>
      <c r="S58" s="80">
        <v>611500</v>
      </c>
      <c r="T58" s="80">
        <v>50000000</v>
      </c>
      <c r="U58" s="80">
        <v>37061645.270000003</v>
      </c>
      <c r="V58" s="363">
        <v>50000000</v>
      </c>
      <c r="W58" s="80">
        <v>30000000</v>
      </c>
      <c r="X58" s="363"/>
      <c r="Y58" s="363"/>
    </row>
    <row r="59" spans="1:25">
      <c r="A59" s="24" t="s">
        <v>43</v>
      </c>
      <c r="B59" s="17" t="s">
        <v>4</v>
      </c>
      <c r="C59" s="98">
        <v>13678672</v>
      </c>
      <c r="D59" s="80">
        <v>18000000</v>
      </c>
      <c r="E59" s="80">
        <v>16848482</v>
      </c>
      <c r="F59" s="80">
        <f>E59/D59*100</f>
        <v>93.602677777777771</v>
      </c>
      <c r="G59" s="80">
        <v>2000000</v>
      </c>
      <c r="H59" s="80">
        <v>1888177.65</v>
      </c>
      <c r="I59" s="80">
        <f>H59/G59*100</f>
        <v>94.40888249999999</v>
      </c>
      <c r="J59" s="80"/>
      <c r="K59" s="80">
        <v>3303635</v>
      </c>
      <c r="L59" s="80">
        <f t="shared" si="9"/>
        <v>56.913251968022379</v>
      </c>
      <c r="M59" s="80">
        <v>5804685</v>
      </c>
      <c r="N59" s="80">
        <v>100000</v>
      </c>
      <c r="O59" s="80">
        <v>69940</v>
      </c>
      <c r="P59" s="363">
        <v>2000000</v>
      </c>
      <c r="Q59" s="80">
        <v>16387277</v>
      </c>
      <c r="R59" s="80">
        <v>3362480</v>
      </c>
      <c r="S59" s="80">
        <v>3557577.74</v>
      </c>
      <c r="T59" s="80">
        <v>15000000</v>
      </c>
      <c r="U59" s="80">
        <v>7218610.21</v>
      </c>
      <c r="V59" s="363">
        <v>20000000</v>
      </c>
      <c r="W59" s="80">
        <v>10000000</v>
      </c>
      <c r="X59" s="363"/>
      <c r="Y59" s="363"/>
    </row>
    <row r="60" spans="1:25">
      <c r="A60" s="24" t="s">
        <v>42</v>
      </c>
      <c r="B60" s="17" t="s">
        <v>41</v>
      </c>
      <c r="C60" s="24"/>
      <c r="D60" s="80"/>
      <c r="E60" s="80"/>
      <c r="F60" s="80"/>
      <c r="G60" s="80"/>
      <c r="H60" s="80"/>
      <c r="I60" s="80"/>
      <c r="J60" s="80">
        <v>75000000</v>
      </c>
      <c r="K60" s="80">
        <v>27996472</v>
      </c>
      <c r="L60" s="80">
        <f t="shared" si="9"/>
        <v>93.321573333333333</v>
      </c>
      <c r="M60" s="80">
        <v>30000000</v>
      </c>
      <c r="N60" s="80">
        <v>69500000</v>
      </c>
      <c r="O60" s="80">
        <v>65399249.890000001</v>
      </c>
      <c r="P60" s="363">
        <v>20000000</v>
      </c>
      <c r="Q60" s="80">
        <v>54092627</v>
      </c>
      <c r="R60" s="80">
        <v>15583524</v>
      </c>
      <c r="S60" s="80">
        <v>16509500.970000001</v>
      </c>
      <c r="T60" s="80">
        <v>10000000</v>
      </c>
      <c r="U60" s="80">
        <v>893599.24</v>
      </c>
      <c r="V60" s="363">
        <v>1000000</v>
      </c>
      <c r="W60" s="80">
        <v>1000000</v>
      </c>
      <c r="X60" s="365"/>
      <c r="Y60" s="365"/>
    </row>
    <row r="61" spans="1:25">
      <c r="A61" s="24">
        <v>2103</v>
      </c>
      <c r="B61" s="17" t="s">
        <v>3</v>
      </c>
      <c r="C61" s="24"/>
      <c r="D61" s="80"/>
      <c r="E61" s="80"/>
      <c r="F61" s="80"/>
      <c r="G61" s="80">
        <v>8100000</v>
      </c>
      <c r="H61" s="80">
        <v>5159825</v>
      </c>
      <c r="I61" s="80">
        <f>H61/G61*100</f>
        <v>63.70154320987654</v>
      </c>
      <c r="J61" s="80">
        <v>1000000</v>
      </c>
      <c r="K61" s="80">
        <v>1458625</v>
      </c>
      <c r="L61" s="80">
        <f t="shared" si="9"/>
        <v>100</v>
      </c>
      <c r="M61" s="80">
        <v>1458625</v>
      </c>
      <c r="N61" s="80">
        <v>6000000</v>
      </c>
      <c r="O61" s="80">
        <v>5616925</v>
      </c>
      <c r="P61" s="363">
        <v>1000000</v>
      </c>
      <c r="Q61" s="80">
        <v>5157050</v>
      </c>
      <c r="R61" s="80">
        <v>10000000</v>
      </c>
      <c r="S61" s="80">
        <v>8381644.5</v>
      </c>
      <c r="T61" s="80">
        <v>5000000</v>
      </c>
      <c r="U61" s="80">
        <v>24720665</v>
      </c>
      <c r="V61" s="363">
        <v>10000000</v>
      </c>
      <c r="W61" s="80">
        <v>5000000</v>
      </c>
      <c r="X61" s="365"/>
      <c r="Y61" s="365"/>
    </row>
    <row r="62" spans="1:25">
      <c r="A62" s="216" t="s">
        <v>40</v>
      </c>
      <c r="B62" s="17" t="s">
        <v>33</v>
      </c>
      <c r="C62" s="24"/>
      <c r="D62" s="80"/>
      <c r="E62" s="80"/>
      <c r="F62" s="80"/>
      <c r="G62" s="80">
        <v>5614080</v>
      </c>
      <c r="H62" s="80">
        <v>0</v>
      </c>
      <c r="I62" s="80">
        <f>H62/G62*100</f>
        <v>0</v>
      </c>
      <c r="J62" s="80"/>
      <c r="K62" s="80"/>
      <c r="L62" s="80"/>
      <c r="M62" s="80"/>
      <c r="N62" s="80">
        <v>29700000</v>
      </c>
      <c r="O62" s="80">
        <v>25359809.359999999</v>
      </c>
      <c r="P62" s="363">
        <v>40000000</v>
      </c>
      <c r="Q62" s="80">
        <v>13395671</v>
      </c>
      <c r="R62" s="80">
        <v>7988382</v>
      </c>
      <c r="S62" s="80">
        <v>6264003.5</v>
      </c>
      <c r="T62" s="80">
        <v>10000000</v>
      </c>
      <c r="U62" s="80">
        <v>125913.71</v>
      </c>
      <c r="V62" s="363">
        <v>10000000</v>
      </c>
      <c r="W62" s="80">
        <v>10000000</v>
      </c>
      <c r="X62" s="363"/>
      <c r="Y62" s="363"/>
    </row>
    <row r="63" spans="1:25">
      <c r="A63" s="24">
        <v>2105</v>
      </c>
      <c r="B63" s="17" t="s">
        <v>39</v>
      </c>
      <c r="C63" s="98">
        <v>328845</v>
      </c>
      <c r="D63" s="80">
        <v>10000000</v>
      </c>
      <c r="E63" s="80">
        <v>3158925</v>
      </c>
      <c r="F63" s="80">
        <f>E63/D63*100</f>
        <v>31.589250000000003</v>
      </c>
      <c r="G63" s="80">
        <v>4000000</v>
      </c>
      <c r="H63" s="80">
        <v>3110052</v>
      </c>
      <c r="I63" s="80">
        <f>H63/G63*100</f>
        <v>77.751300000000001</v>
      </c>
      <c r="J63" s="80">
        <v>1000000</v>
      </c>
      <c r="K63" s="80">
        <v>861000</v>
      </c>
      <c r="L63" s="80">
        <f>K63/M63*100</f>
        <v>95.666666666666671</v>
      </c>
      <c r="M63" s="80">
        <v>900000</v>
      </c>
      <c r="N63" s="80">
        <v>5500000</v>
      </c>
      <c r="O63" s="80">
        <v>5181000</v>
      </c>
      <c r="P63" s="363">
        <v>5000000</v>
      </c>
      <c r="Q63" s="80">
        <v>17097000</v>
      </c>
      <c r="R63" s="80">
        <v>0</v>
      </c>
      <c r="S63" s="80"/>
      <c r="T63" s="80">
        <v>500000</v>
      </c>
      <c r="U63" s="80">
        <v>1334000</v>
      </c>
      <c r="V63" s="363">
        <v>10000000</v>
      </c>
      <c r="W63" s="80">
        <v>5000000</v>
      </c>
      <c r="X63" s="365"/>
      <c r="Y63" s="365"/>
    </row>
    <row r="64" spans="1:25">
      <c r="A64" s="24" t="s">
        <v>22</v>
      </c>
      <c r="B64" s="17" t="s">
        <v>21</v>
      </c>
      <c r="C64" s="98">
        <v>24865814.789999999</v>
      </c>
      <c r="D64" s="80">
        <v>31000000</v>
      </c>
      <c r="E64" s="80">
        <v>8533051</v>
      </c>
      <c r="F64" s="80">
        <f>E64/D64*100</f>
        <v>27.525970967741937</v>
      </c>
      <c r="G64" s="80">
        <v>7000000</v>
      </c>
      <c r="H64" s="80">
        <v>6203442.5</v>
      </c>
      <c r="I64" s="80">
        <f>H64/G64*100</f>
        <v>88.620607142857139</v>
      </c>
      <c r="J64" s="80">
        <v>15000000</v>
      </c>
      <c r="K64" s="57">
        <v>24682012</v>
      </c>
      <c r="L64" s="80">
        <f>K64/M64*100</f>
        <v>92.356842993771409</v>
      </c>
      <c r="M64" s="80">
        <v>26724616.390000001</v>
      </c>
      <c r="N64" s="80">
        <v>51500000</v>
      </c>
      <c r="O64" s="80"/>
      <c r="P64" s="363"/>
      <c r="Q64" s="80">
        <v>0</v>
      </c>
      <c r="R64" s="80"/>
      <c r="S64" s="80"/>
      <c r="T64" s="80"/>
      <c r="U64" s="80"/>
      <c r="V64" s="363"/>
      <c r="W64" s="80"/>
      <c r="X64" s="301"/>
      <c r="Y64" s="301"/>
    </row>
    <row r="65" spans="1:25">
      <c r="A65" s="24" t="s">
        <v>48</v>
      </c>
      <c r="B65" s="17" t="s">
        <v>21</v>
      </c>
      <c r="C65" s="157"/>
      <c r="D65" s="57"/>
      <c r="E65" s="57"/>
      <c r="F65" s="57"/>
      <c r="G65" s="57"/>
      <c r="H65" s="57"/>
      <c r="I65" s="80"/>
      <c r="J65" s="57"/>
      <c r="K65" s="57"/>
      <c r="L65" s="80"/>
      <c r="M65" s="57"/>
      <c r="N65" s="57"/>
      <c r="O65" s="57"/>
      <c r="P65" s="363"/>
      <c r="Q65" s="80">
        <v>0</v>
      </c>
      <c r="R65" s="80">
        <v>6228100</v>
      </c>
      <c r="S65" s="80">
        <v>6303500</v>
      </c>
      <c r="T65" s="80">
        <v>25000000</v>
      </c>
      <c r="U65" s="80">
        <v>8193538</v>
      </c>
      <c r="V65" s="363">
        <v>10000000</v>
      </c>
      <c r="W65" s="80">
        <v>5000000</v>
      </c>
      <c r="X65" s="405"/>
      <c r="Y65" s="405"/>
    </row>
    <row r="66" spans="1:25" ht="16.5" thickBot="1">
      <c r="A66" s="7" t="s">
        <v>0</v>
      </c>
      <c r="B66" s="7"/>
      <c r="C66" s="4">
        <f>SUM(C47:C63)</f>
        <v>16449105</v>
      </c>
      <c r="D66" s="4">
        <f>SUM(D47:D63)</f>
        <v>37350000</v>
      </c>
      <c r="E66" s="4">
        <f>SUM(E47:E63)</f>
        <v>27575356</v>
      </c>
      <c r="F66" s="97">
        <f>E66/D66*100</f>
        <v>73.829601070950474</v>
      </c>
      <c r="G66" s="4">
        <f>SUM(G47:G63)</f>
        <v>244384080</v>
      </c>
      <c r="H66" s="4">
        <f>SUM(H47:H63)</f>
        <v>227813419.09</v>
      </c>
      <c r="I66" s="80">
        <f>H66/G66*100</f>
        <v>93.219418830391902</v>
      </c>
      <c r="J66" s="4">
        <f>SUM(J47:J63)</f>
        <v>329500000</v>
      </c>
      <c r="K66" s="4">
        <f>SUM(K47:K63)</f>
        <v>319769520</v>
      </c>
      <c r="L66" s="80">
        <f>K66/M66*100</f>
        <v>97.047270231183631</v>
      </c>
      <c r="M66" s="4">
        <f>SUM(M47:M63)</f>
        <v>329498727</v>
      </c>
      <c r="N66" s="4">
        <f>SUM(N47:N63)</f>
        <v>117600000</v>
      </c>
      <c r="O66" s="4">
        <f>SUM(O47:O63)</f>
        <v>107964639.33</v>
      </c>
      <c r="P66" s="4">
        <f>SUM(P47:P65)</f>
        <v>737500000</v>
      </c>
      <c r="Q66" s="4">
        <f t="shared" ref="Q66:U66" si="10">SUM(Q47:Q65)</f>
        <v>396073411</v>
      </c>
      <c r="R66" s="4">
        <f t="shared" si="10"/>
        <v>628162486</v>
      </c>
      <c r="S66" s="4">
        <f t="shared" si="10"/>
        <v>233691177.16</v>
      </c>
      <c r="T66" s="4">
        <f t="shared" si="10"/>
        <v>627500000</v>
      </c>
      <c r="U66" s="4">
        <f t="shared" si="10"/>
        <v>386000571.80999994</v>
      </c>
      <c r="V66" s="4">
        <f>SUM(V47:V65)</f>
        <v>625500000</v>
      </c>
      <c r="W66" s="4">
        <f>SUM(W47:W65)</f>
        <v>573000000</v>
      </c>
      <c r="X66" s="4">
        <f t="shared" ref="X66:Y66" si="11">SUM(X47:X65)</f>
        <v>0</v>
      </c>
      <c r="Y66" s="4">
        <f t="shared" si="11"/>
        <v>0</v>
      </c>
    </row>
    <row r="67" spans="1:25" ht="15.75" thickTop="1"/>
    <row r="68" spans="1:25" ht="16.5" hidden="1" thickBot="1">
      <c r="B68" s="56" t="s">
        <v>175</v>
      </c>
      <c r="T68" s="350">
        <f>T22+T40+T66</f>
        <v>903200000</v>
      </c>
      <c r="U68" s="368"/>
      <c r="V68" s="350">
        <f>V22+V40+V66</f>
        <v>764500000</v>
      </c>
      <c r="W68" s="350">
        <f>W22+W40+W66</f>
        <v>687000000</v>
      </c>
      <c r="X68" s="350"/>
      <c r="Y68" s="350"/>
    </row>
    <row r="70" spans="1:25" ht="15.75">
      <c r="B70" s="437"/>
      <c r="C70" s="437"/>
      <c r="D70" s="437"/>
      <c r="V70" s="380"/>
    </row>
    <row r="71" spans="1:25" ht="15.75">
      <c r="B71" s="42" t="s">
        <v>200</v>
      </c>
      <c r="C71" s="238"/>
      <c r="D71" s="372"/>
      <c r="V71" s="380"/>
    </row>
    <row r="72" spans="1:25" ht="26.25" customHeight="1">
      <c r="B72" s="42" t="s">
        <v>139</v>
      </c>
      <c r="V72" s="50"/>
    </row>
  </sheetData>
  <mergeCells count="32">
    <mergeCell ref="Y27:Y28"/>
    <mergeCell ref="W45:X45"/>
    <mergeCell ref="Y45:Y46"/>
    <mergeCell ref="B70:D70"/>
    <mergeCell ref="N27:O27"/>
    <mergeCell ref="R27:S27"/>
    <mergeCell ref="P45:Q45"/>
    <mergeCell ref="G27:I27"/>
    <mergeCell ref="K27:M27"/>
    <mergeCell ref="P5:Q5"/>
    <mergeCell ref="P27:Q27"/>
    <mergeCell ref="A5:B6"/>
    <mergeCell ref="D5:F5"/>
    <mergeCell ref="G5:I5"/>
    <mergeCell ref="K5:M5"/>
    <mergeCell ref="N5:O5"/>
    <mergeCell ref="A1:Y1"/>
    <mergeCell ref="A45:B46"/>
    <mergeCell ref="D45:F45"/>
    <mergeCell ref="G45:I45"/>
    <mergeCell ref="K45:M45"/>
    <mergeCell ref="N45:O45"/>
    <mergeCell ref="R45:S45"/>
    <mergeCell ref="T45:U45"/>
    <mergeCell ref="T5:U5"/>
    <mergeCell ref="T27:U27"/>
    <mergeCell ref="W5:X5"/>
    <mergeCell ref="Y5:Y6"/>
    <mergeCell ref="W27:X27"/>
    <mergeCell ref="R5:S5"/>
    <mergeCell ref="A27:B28"/>
    <mergeCell ref="D27:F27"/>
  </mergeCells>
  <pageMargins left="0.64" right="0.37" top="0.25" bottom="0.2" header="0.27" footer="0.17"/>
  <pageSetup paperSize="9" scale="75" orientation="landscape" r:id="rId1"/>
  <rowBreaks count="2" manualBreakCount="2">
    <brk id="40" max="24" man="1"/>
    <brk id="72" max="2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selection activeCell="Z21" sqref="Z21"/>
    </sheetView>
  </sheetViews>
  <sheetFormatPr defaultRowHeight="15"/>
  <cols>
    <col min="1" max="1" width="8.140625" customWidth="1"/>
    <col min="2" max="2" width="24.85546875" customWidth="1"/>
    <col min="3" max="14" width="0" hidden="1" customWidth="1"/>
    <col min="15" max="15" width="2.42578125" hidden="1" customWidth="1"/>
    <col min="16" max="16" width="13.140625" hidden="1" customWidth="1"/>
    <col min="17" max="17" width="12.5703125" customWidth="1"/>
    <col min="18" max="18" width="13.28515625" customWidth="1"/>
    <col min="19" max="19" width="13.42578125" customWidth="1"/>
    <col min="20" max="20" width="12.42578125" customWidth="1"/>
    <col min="21" max="21" width="12.7109375" customWidth="1"/>
    <col min="22" max="22" width="14" hidden="1" customWidth="1"/>
    <col min="23" max="25" width="13.140625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38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7">
        <v>2019</v>
      </c>
      <c r="Q5" s="429"/>
      <c r="R5" s="446">
        <v>2020</v>
      </c>
      <c r="S5" s="446"/>
      <c r="T5" s="446">
        <v>2021</v>
      </c>
      <c r="U5" s="446"/>
      <c r="W5" s="456">
        <v>2022</v>
      </c>
      <c r="X5" s="457"/>
      <c r="Y5" s="441" t="s">
        <v>199</v>
      </c>
    </row>
    <row r="6" spans="1:25" ht="44.2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312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401" t="s">
        <v>9</v>
      </c>
      <c r="V6" s="66" t="s">
        <v>6</v>
      </c>
      <c r="W6" s="67" t="s">
        <v>8</v>
      </c>
      <c r="X6" s="401" t="s">
        <v>198</v>
      </c>
      <c r="Y6" s="442"/>
    </row>
    <row r="7" spans="1:25">
      <c r="A7" s="24">
        <v>2001</v>
      </c>
      <c r="B7" s="17" t="s">
        <v>5</v>
      </c>
      <c r="C7" s="95"/>
      <c r="D7" s="68"/>
      <c r="E7" s="68"/>
      <c r="F7" s="66"/>
      <c r="G7" s="68"/>
      <c r="H7" s="68"/>
      <c r="I7" s="66"/>
      <c r="J7" s="68"/>
      <c r="K7" s="94"/>
      <c r="L7" s="94"/>
      <c r="M7" s="68"/>
      <c r="N7" s="65"/>
      <c r="O7" s="65"/>
      <c r="P7" s="339">
        <v>0</v>
      </c>
      <c r="Q7" s="93">
        <v>498778</v>
      </c>
      <c r="R7" s="93">
        <v>1923620</v>
      </c>
      <c r="S7" s="93">
        <v>1316460</v>
      </c>
      <c r="T7" s="93">
        <v>3000000</v>
      </c>
      <c r="U7" s="93">
        <v>2135010.48</v>
      </c>
      <c r="V7" s="93">
        <v>4000000</v>
      </c>
      <c r="W7" s="57">
        <v>3000000</v>
      </c>
      <c r="X7" s="255"/>
      <c r="Y7" s="255"/>
    </row>
    <row r="8" spans="1:25">
      <c r="A8" s="16">
        <v>2102</v>
      </c>
      <c r="B8" s="17" t="s">
        <v>4</v>
      </c>
      <c r="C8" s="18">
        <v>161314</v>
      </c>
      <c r="D8" s="11">
        <v>80000</v>
      </c>
      <c r="E8" s="11">
        <v>37418</v>
      </c>
      <c r="F8" s="5">
        <f>E8/D8*100</f>
        <v>46.772500000000001</v>
      </c>
      <c r="G8" s="11">
        <v>50000</v>
      </c>
      <c r="H8" s="11">
        <v>40738</v>
      </c>
      <c r="I8" s="5">
        <f>H8/G8*100</f>
        <v>81.475999999999999</v>
      </c>
      <c r="J8" s="11">
        <v>150000</v>
      </c>
      <c r="K8" s="11">
        <v>436280</v>
      </c>
      <c r="L8" s="11">
        <f>K8/M8*100</f>
        <v>96.951111111111103</v>
      </c>
      <c r="M8" s="11">
        <v>450000</v>
      </c>
      <c r="N8" s="11">
        <v>150000</v>
      </c>
      <c r="O8" s="11">
        <v>57405</v>
      </c>
      <c r="P8" s="57">
        <v>500000</v>
      </c>
      <c r="Q8" s="57">
        <v>498778</v>
      </c>
      <c r="R8" s="57">
        <v>2161380</v>
      </c>
      <c r="S8" s="57">
        <v>2158783</v>
      </c>
      <c r="T8" s="57">
        <v>2000000</v>
      </c>
      <c r="U8" s="93">
        <v>4683438.62</v>
      </c>
      <c r="V8" s="57">
        <v>3000000</v>
      </c>
      <c r="W8" s="57">
        <v>2000000</v>
      </c>
      <c r="X8" s="57"/>
      <c r="Y8" s="57"/>
    </row>
    <row r="9" spans="1:25">
      <c r="A9" s="16">
        <v>2103</v>
      </c>
      <c r="B9" s="17" t="s">
        <v>3</v>
      </c>
      <c r="C9" s="18">
        <v>1050100</v>
      </c>
      <c r="D9" s="11">
        <v>40000</v>
      </c>
      <c r="E9" s="11">
        <v>28500</v>
      </c>
      <c r="F9" s="5">
        <f>E9/D9*100</f>
        <v>71.25</v>
      </c>
      <c r="G9" s="11">
        <v>100000</v>
      </c>
      <c r="H9" s="11">
        <v>0</v>
      </c>
      <c r="I9" s="5">
        <f>H9/G9*100</f>
        <v>0</v>
      </c>
      <c r="J9" s="11"/>
      <c r="K9" s="11"/>
      <c r="L9" s="11"/>
      <c r="M9" s="11"/>
      <c r="N9" s="11">
        <v>500000</v>
      </c>
      <c r="O9" s="11">
        <v>370880</v>
      </c>
      <c r="P9" s="57">
        <v>150000</v>
      </c>
      <c r="Q9" s="57">
        <v>329090</v>
      </c>
      <c r="R9" s="57"/>
      <c r="S9" s="57"/>
      <c r="T9" s="57"/>
      <c r="U9" s="93"/>
      <c r="V9" s="57">
        <v>1000000</v>
      </c>
      <c r="W9" s="57">
        <v>1000000</v>
      </c>
      <c r="X9" s="57"/>
      <c r="Y9" s="57"/>
    </row>
    <row r="10" spans="1:25">
      <c r="A10" s="16">
        <v>2104</v>
      </c>
      <c r="B10" s="17" t="s">
        <v>33</v>
      </c>
      <c r="C10" s="16"/>
      <c r="D10" s="11"/>
      <c r="E10" s="11"/>
      <c r="F10" s="5"/>
      <c r="G10" s="11"/>
      <c r="H10" s="11"/>
      <c r="I10" s="5"/>
      <c r="J10" s="11">
        <v>500000</v>
      </c>
      <c r="K10" s="11">
        <v>864255</v>
      </c>
      <c r="L10" s="11">
        <f>K10/M10*100</f>
        <v>72.021250000000009</v>
      </c>
      <c r="M10" s="11">
        <f>700000+500000</f>
        <v>1200000</v>
      </c>
      <c r="N10" s="11">
        <v>4500000</v>
      </c>
      <c r="O10" s="11">
        <v>3669572.42</v>
      </c>
      <c r="P10" s="57">
        <v>500000</v>
      </c>
      <c r="Q10" s="57">
        <v>460032</v>
      </c>
      <c r="R10" s="57"/>
      <c r="S10" s="57"/>
      <c r="T10" s="57"/>
      <c r="U10" s="93"/>
      <c r="V10" s="57">
        <v>0</v>
      </c>
      <c r="W10" s="57"/>
      <c r="X10" s="57"/>
      <c r="Y10" s="57"/>
    </row>
    <row r="11" spans="1:25">
      <c r="A11" s="14">
        <v>2106</v>
      </c>
      <c r="B11" s="10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1">
        <v>500000</v>
      </c>
      <c r="O11" s="11"/>
      <c r="P11" s="57">
        <v>0</v>
      </c>
      <c r="Q11" s="57"/>
      <c r="R11" s="57">
        <v>290000</v>
      </c>
      <c r="S11" s="57"/>
      <c r="T11" s="57">
        <v>1000000</v>
      </c>
      <c r="U11" s="93">
        <v>92400</v>
      </c>
      <c r="V11" s="57">
        <v>1000000</v>
      </c>
      <c r="W11" s="57">
        <v>1000000</v>
      </c>
      <c r="X11" s="57"/>
      <c r="Y11" s="57"/>
    </row>
    <row r="12" spans="1:25">
      <c r="A12" s="13">
        <v>2401</v>
      </c>
      <c r="B12" s="298" t="s">
        <v>21</v>
      </c>
      <c r="C12" s="12"/>
      <c r="D12" s="12"/>
      <c r="E12" s="12"/>
      <c r="F12" s="12"/>
      <c r="G12" s="10"/>
      <c r="H12" s="12"/>
      <c r="I12" s="10"/>
      <c r="J12" s="10"/>
      <c r="K12" s="10"/>
      <c r="L12" s="11"/>
      <c r="M12" s="10"/>
      <c r="N12" s="11"/>
      <c r="O12" s="11"/>
      <c r="P12" s="80"/>
      <c r="Q12" s="57"/>
      <c r="R12" s="57"/>
      <c r="S12" s="57"/>
      <c r="T12" s="57"/>
      <c r="U12" s="93"/>
      <c r="V12" s="57">
        <v>2000000</v>
      </c>
      <c r="W12" s="57">
        <v>500000</v>
      </c>
      <c r="X12" s="57"/>
      <c r="Y12" s="57"/>
    </row>
    <row r="13" spans="1:25">
      <c r="A13" s="16">
        <v>2507</v>
      </c>
      <c r="B13" s="12" t="s">
        <v>1</v>
      </c>
      <c r="C13" s="87"/>
      <c r="D13" s="85"/>
      <c r="E13" s="86"/>
      <c r="F13" s="86"/>
      <c r="G13" s="84"/>
      <c r="H13" s="85"/>
      <c r="I13" s="84"/>
      <c r="J13" s="83"/>
      <c r="K13" s="83"/>
      <c r="L13" s="11"/>
      <c r="M13" s="83"/>
      <c r="N13" s="80">
        <v>0</v>
      </c>
      <c r="O13" s="80"/>
      <c r="P13" s="80"/>
      <c r="Q13" s="57"/>
      <c r="R13" s="57">
        <v>0</v>
      </c>
      <c r="S13" s="80"/>
      <c r="T13" s="80">
        <v>2000000</v>
      </c>
      <c r="U13" s="93">
        <v>0</v>
      </c>
      <c r="V13" s="57">
        <v>2000000</v>
      </c>
      <c r="W13" s="57">
        <v>1000000</v>
      </c>
      <c r="X13" s="57"/>
      <c r="Y13" s="57"/>
    </row>
    <row r="14" spans="1:25" ht="16.5" thickBot="1">
      <c r="A14" s="7" t="s">
        <v>0</v>
      </c>
      <c r="B14" s="7"/>
      <c r="C14" s="4">
        <f>SUM(C8:C10)</f>
        <v>1211414</v>
      </c>
      <c r="D14" s="4">
        <f>SUM(D8:D10)</f>
        <v>120000</v>
      </c>
      <c r="E14" s="4">
        <f>SUM(E8:E10)</f>
        <v>65918</v>
      </c>
      <c r="F14" s="4">
        <f>E14/D14*100</f>
        <v>54.931666666666665</v>
      </c>
      <c r="G14" s="4">
        <f>SUM(G8:G10)</f>
        <v>150000</v>
      </c>
      <c r="H14" s="4">
        <f>SUM(H8:H10)</f>
        <v>40738</v>
      </c>
      <c r="I14" s="4">
        <f>H14/G14*100</f>
        <v>27.158666666666665</v>
      </c>
      <c r="J14" s="4">
        <f>SUM(J8:J10)</f>
        <v>650000</v>
      </c>
      <c r="K14" s="4">
        <f>SUM(K8:K13)</f>
        <v>1300535</v>
      </c>
      <c r="L14" s="11">
        <f>K14/M14*100</f>
        <v>78.820303030303023</v>
      </c>
      <c r="M14" s="4">
        <f>SUM(M8:M10)</f>
        <v>1650000</v>
      </c>
      <c r="N14" s="4">
        <f>SUM(N8:N13)</f>
        <v>5650000</v>
      </c>
      <c r="O14" s="4">
        <f>SUM(O8:O13)</f>
        <v>4097857.42</v>
      </c>
      <c r="P14" s="4">
        <f>SUM(P7:P13)</f>
        <v>1150000</v>
      </c>
      <c r="Q14" s="4">
        <f>SUM(Q7:Q13)</f>
        <v>1786678</v>
      </c>
      <c r="R14" s="4">
        <f t="shared" ref="R14:U14" si="0">SUM(R7:R13)</f>
        <v>4375000</v>
      </c>
      <c r="S14" s="4">
        <f t="shared" si="0"/>
        <v>3475243</v>
      </c>
      <c r="T14" s="4">
        <f t="shared" si="0"/>
        <v>8000000</v>
      </c>
      <c r="U14" s="4">
        <f t="shared" si="0"/>
        <v>6910849.0999999996</v>
      </c>
      <c r="V14" s="4">
        <f>SUM(V7:V13)</f>
        <v>13000000</v>
      </c>
      <c r="W14" s="4">
        <f>SUM(W7:W13)</f>
        <v>8500000</v>
      </c>
      <c r="X14" s="4">
        <f t="shared" ref="X14:Y14" si="1">SUM(X7:X13)</f>
        <v>0</v>
      </c>
      <c r="Y14" s="4">
        <f t="shared" si="1"/>
        <v>0</v>
      </c>
    </row>
    <row r="15" spans="1:25" ht="16.5" thickTop="1">
      <c r="A15" s="56"/>
      <c r="B15" s="56"/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1"/>
      <c r="U16" s="1"/>
      <c r="V16" s="1"/>
      <c r="W16" s="1"/>
      <c r="X16" s="1"/>
      <c r="Y16" s="1"/>
    </row>
    <row r="17" spans="1:25" ht="15.75">
      <c r="A17" s="53"/>
      <c r="B17" s="409"/>
      <c r="C17" s="409"/>
      <c r="D17" s="409"/>
      <c r="E17" s="47"/>
      <c r="F17" s="47"/>
      <c r="G17" s="47"/>
      <c r="H17" s="47"/>
      <c r="I17" s="47"/>
      <c r="J17" s="47"/>
      <c r="K17" s="50"/>
      <c r="L17" s="50"/>
      <c r="M17" s="47"/>
      <c r="N17" s="50"/>
      <c r="O17" s="50"/>
      <c r="P17" s="50"/>
      <c r="Q17" s="50"/>
      <c r="R17" s="45"/>
      <c r="S17" s="50"/>
      <c r="T17" s="50"/>
      <c r="U17" s="50"/>
      <c r="V17" s="351"/>
      <c r="W17" s="50"/>
      <c r="X17" s="50"/>
      <c r="Y17" s="50"/>
    </row>
    <row r="18" spans="1:25" ht="15.75">
      <c r="A18" s="39"/>
      <c r="B18" s="42" t="s">
        <v>200</v>
      </c>
      <c r="C18" s="49"/>
      <c r="D18" s="52"/>
      <c r="E18" s="47"/>
      <c r="F18" s="47"/>
      <c r="G18" s="47"/>
      <c r="H18" s="47"/>
      <c r="I18" s="51"/>
      <c r="J18" s="51"/>
      <c r="K18" s="50"/>
      <c r="L18" s="50"/>
      <c r="M18" s="51"/>
      <c r="N18" s="50"/>
      <c r="O18" s="50"/>
      <c r="P18" s="50"/>
      <c r="Q18" s="50"/>
      <c r="R18" s="45"/>
      <c r="S18" s="50"/>
      <c r="T18" s="50"/>
      <c r="U18" s="50"/>
      <c r="V18" s="380" t="s">
        <v>178</v>
      </c>
    </row>
    <row r="19" spans="1:25" ht="15.75">
      <c r="B19" s="42" t="s">
        <v>139</v>
      </c>
      <c r="V19" s="380" t="s">
        <v>179</v>
      </c>
    </row>
    <row r="20" spans="1:25">
      <c r="V20" s="50" t="s">
        <v>180</v>
      </c>
    </row>
  </sheetData>
  <mergeCells count="12">
    <mergeCell ref="A1:Y1"/>
    <mergeCell ref="T5:U5"/>
    <mergeCell ref="B17:D17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5"/>
  <sheetViews>
    <sheetView workbookViewId="0">
      <selection activeCell="AA19" sqref="AA19"/>
    </sheetView>
  </sheetViews>
  <sheetFormatPr defaultRowHeight="15"/>
  <cols>
    <col min="1" max="1" width="7.85546875" customWidth="1"/>
    <col min="2" max="2" width="25.28515625" customWidth="1"/>
    <col min="3" max="15" width="0" hidden="1" customWidth="1"/>
    <col min="16" max="16" width="14.28515625" hidden="1" customWidth="1"/>
    <col min="17" max="17" width="14.140625" customWidth="1"/>
    <col min="18" max="18" width="13.28515625" customWidth="1"/>
    <col min="19" max="19" width="13.140625" customWidth="1"/>
    <col min="20" max="20" width="14.140625" customWidth="1"/>
    <col min="21" max="21" width="13.5703125" customWidth="1"/>
    <col min="22" max="22" width="14.85546875" hidden="1" customWidth="1"/>
    <col min="23" max="23" width="15.7109375" customWidth="1"/>
    <col min="24" max="24" width="13.28515625" customWidth="1"/>
    <col min="25" max="25" width="12.5703125" customWidth="1"/>
  </cols>
  <sheetData>
    <row r="1" spans="1:26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6" ht="18.75">
      <c r="A2" s="73" t="s">
        <v>36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6">
      <c r="A3" s="38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6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6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W5" s="443">
        <v>2022</v>
      </c>
      <c r="X5" s="443"/>
      <c r="Y5" s="441" t="s">
        <v>199</v>
      </c>
    </row>
    <row r="6" spans="1:26" ht="48.7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401" t="s">
        <v>9</v>
      </c>
      <c r="V6" s="326" t="s">
        <v>6</v>
      </c>
      <c r="W6" s="397" t="s">
        <v>8</v>
      </c>
      <c r="X6" s="401" t="s">
        <v>198</v>
      </c>
      <c r="Y6" s="442"/>
    </row>
    <row r="7" spans="1:26">
      <c r="A7" s="24">
        <v>2001</v>
      </c>
      <c r="B7" s="17" t="s">
        <v>5</v>
      </c>
      <c r="C7" s="24"/>
      <c r="D7" s="5">
        <v>747000</v>
      </c>
      <c r="E7" s="5">
        <v>692382</v>
      </c>
      <c r="F7" s="5">
        <f>E7/D7*100</f>
        <v>92.688353413654625</v>
      </c>
      <c r="G7" s="5">
        <v>500000</v>
      </c>
      <c r="H7" s="5">
        <v>0</v>
      </c>
      <c r="I7" s="5">
        <f>H7/G7*100</f>
        <v>0</v>
      </c>
      <c r="J7" s="5">
        <v>500000</v>
      </c>
      <c r="K7" s="5">
        <v>6793668</v>
      </c>
      <c r="L7" s="5">
        <f>K7/M7*100</f>
        <v>84.920850000000002</v>
      </c>
      <c r="M7" s="5">
        <v>8000000</v>
      </c>
      <c r="N7" s="5"/>
      <c r="O7" s="5"/>
      <c r="P7" s="80"/>
      <c r="Q7" s="80">
        <v>0</v>
      </c>
      <c r="R7" s="80">
        <v>0</v>
      </c>
      <c r="S7" s="80"/>
      <c r="T7" s="80">
        <v>1000000</v>
      </c>
      <c r="U7" s="80">
        <v>820718.22</v>
      </c>
      <c r="V7" s="80">
        <v>500000</v>
      </c>
      <c r="W7" s="80">
        <v>500000</v>
      </c>
      <c r="X7" s="80"/>
      <c r="Y7" s="80"/>
    </row>
    <row r="8" spans="1:26">
      <c r="A8" s="16">
        <v>2003</v>
      </c>
      <c r="B8" s="23" t="s">
        <v>25</v>
      </c>
      <c r="C8" s="18">
        <v>945496</v>
      </c>
      <c r="D8" s="11">
        <v>500000</v>
      </c>
      <c r="E8" s="11">
        <v>319716</v>
      </c>
      <c r="F8" s="5">
        <f>E8/D8*100</f>
        <v>63.943199999999997</v>
      </c>
      <c r="G8" s="11">
        <v>500000</v>
      </c>
      <c r="H8" s="11">
        <v>493013</v>
      </c>
      <c r="I8" s="5">
        <f>H8/G8*100</f>
        <v>98.602599999999995</v>
      </c>
      <c r="J8" s="5">
        <v>500000</v>
      </c>
      <c r="K8" s="11">
        <v>273580</v>
      </c>
      <c r="L8" s="5">
        <f>K8/M8*100</f>
        <v>54.716000000000001</v>
      </c>
      <c r="M8" s="5">
        <v>500000</v>
      </c>
      <c r="N8" s="11"/>
      <c r="O8" s="11"/>
      <c r="P8" s="57">
        <v>700000</v>
      </c>
      <c r="Q8" s="57">
        <v>669375</v>
      </c>
      <c r="R8" s="57">
        <v>295000</v>
      </c>
      <c r="S8" s="57">
        <v>86425</v>
      </c>
      <c r="T8" s="57">
        <v>500000</v>
      </c>
      <c r="U8" s="80">
        <v>0</v>
      </c>
      <c r="V8" s="57">
        <v>1000000</v>
      </c>
      <c r="W8" s="57">
        <v>1000000</v>
      </c>
      <c r="X8" s="57"/>
      <c r="Y8" s="57"/>
    </row>
    <row r="9" spans="1:26">
      <c r="A9" s="16">
        <v>2005</v>
      </c>
      <c r="B9" s="17" t="s">
        <v>23</v>
      </c>
      <c r="C9" s="18"/>
      <c r="D9" s="11">
        <v>550000</v>
      </c>
      <c r="E9" s="11">
        <v>550000</v>
      </c>
      <c r="F9" s="5">
        <f>E9/D9*100</f>
        <v>100</v>
      </c>
      <c r="G9" s="11">
        <v>400000</v>
      </c>
      <c r="H9" s="11">
        <v>100000</v>
      </c>
      <c r="I9" s="5">
        <f>H9/G9*100</f>
        <v>25</v>
      </c>
      <c r="J9" s="11"/>
      <c r="K9" s="11"/>
      <c r="L9" s="5"/>
      <c r="M9" s="11"/>
      <c r="N9" s="11"/>
      <c r="O9" s="11"/>
      <c r="P9" s="57"/>
      <c r="Q9" s="57"/>
      <c r="R9" s="57"/>
      <c r="S9" s="57"/>
      <c r="T9" s="57"/>
      <c r="U9" s="80"/>
      <c r="V9" s="57">
        <v>0</v>
      </c>
      <c r="W9" s="11"/>
      <c r="X9" s="11"/>
      <c r="Y9" s="11"/>
    </row>
    <row r="10" spans="1:26">
      <c r="A10" s="16">
        <v>2102</v>
      </c>
      <c r="B10" s="17" t="s">
        <v>4</v>
      </c>
      <c r="C10" s="18">
        <v>1194678</v>
      </c>
      <c r="D10" s="11">
        <v>2760000</v>
      </c>
      <c r="E10" s="11">
        <v>2751693</v>
      </c>
      <c r="F10" s="5">
        <f>E10/D10*100</f>
        <v>99.69902173913043</v>
      </c>
      <c r="G10" s="11">
        <v>1500000</v>
      </c>
      <c r="H10" s="11">
        <v>1463785</v>
      </c>
      <c r="I10" s="5">
        <f>H10/G10*100</f>
        <v>97.585666666666668</v>
      </c>
      <c r="J10" s="11"/>
      <c r="K10" s="11">
        <v>1728021</v>
      </c>
      <c r="L10" s="5">
        <f>K10/M10*100</f>
        <v>86.401049999999998</v>
      </c>
      <c r="M10" s="11">
        <v>2000000</v>
      </c>
      <c r="N10" s="11">
        <v>5230000</v>
      </c>
      <c r="O10" s="11">
        <v>4893355.34</v>
      </c>
      <c r="P10" s="57">
        <v>1000000</v>
      </c>
      <c r="Q10" s="57">
        <v>1000000</v>
      </c>
      <c r="R10" s="57">
        <v>590000</v>
      </c>
      <c r="S10" s="57">
        <v>378038</v>
      </c>
      <c r="T10" s="57">
        <v>500000</v>
      </c>
      <c r="U10" s="80">
        <v>193934</v>
      </c>
      <c r="V10" s="57">
        <v>23750000</v>
      </c>
      <c r="W10" s="57">
        <v>5000000</v>
      </c>
      <c r="X10" s="57"/>
      <c r="Y10" s="57"/>
    </row>
    <row r="11" spans="1:26">
      <c r="A11" s="16">
        <v>2103</v>
      </c>
      <c r="B11" s="17" t="s">
        <v>3</v>
      </c>
      <c r="C11" s="16"/>
      <c r="D11" s="11">
        <v>700000</v>
      </c>
      <c r="E11" s="11">
        <v>577326</v>
      </c>
      <c r="F11" s="5">
        <f>E11/D11*100</f>
        <v>82.475142857142856</v>
      </c>
      <c r="G11" s="11">
        <v>1650000</v>
      </c>
      <c r="H11" s="11">
        <v>1536150</v>
      </c>
      <c r="I11" s="5">
        <f>H11/G11*100</f>
        <v>93.100000000000009</v>
      </c>
      <c r="J11" s="11">
        <v>500000</v>
      </c>
      <c r="K11" s="11">
        <v>567043</v>
      </c>
      <c r="L11" s="5">
        <f>K11/M11*100</f>
        <v>49.308086956521741</v>
      </c>
      <c r="M11" s="11">
        <v>1150000</v>
      </c>
      <c r="N11" s="11">
        <v>500000</v>
      </c>
      <c r="O11" s="11">
        <v>458503.35</v>
      </c>
      <c r="P11" s="57">
        <v>800000</v>
      </c>
      <c r="Q11" s="57">
        <v>587079</v>
      </c>
      <c r="R11" s="57">
        <v>295000</v>
      </c>
      <c r="S11" s="57"/>
      <c r="T11" s="57">
        <v>1620000</v>
      </c>
      <c r="U11" s="80">
        <v>1514329</v>
      </c>
      <c r="V11" s="57">
        <v>1250000</v>
      </c>
      <c r="W11" s="57">
        <v>1000000</v>
      </c>
      <c r="X11" s="57"/>
      <c r="Y11" s="57"/>
    </row>
    <row r="12" spans="1:26">
      <c r="A12" s="310">
        <v>2106</v>
      </c>
      <c r="B12" s="10" t="s">
        <v>2</v>
      </c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0"/>
      <c r="N12" s="10"/>
      <c r="O12" s="10"/>
      <c r="P12" s="57"/>
      <c r="Q12" s="57"/>
      <c r="R12" s="57"/>
      <c r="S12" s="12"/>
      <c r="T12" s="57">
        <v>550000</v>
      </c>
      <c r="U12" s="80">
        <v>0</v>
      </c>
      <c r="V12" s="57">
        <v>3900000</v>
      </c>
      <c r="W12" s="57">
        <v>3000000</v>
      </c>
      <c r="X12" s="57"/>
      <c r="Y12" s="57"/>
    </row>
    <row r="13" spans="1:26">
      <c r="A13" s="13">
        <v>2401</v>
      </c>
      <c r="B13" s="17" t="s">
        <v>21</v>
      </c>
      <c r="C13" s="16"/>
      <c r="D13" s="11"/>
      <c r="E13" s="11"/>
      <c r="F13" s="5"/>
      <c r="G13" s="11"/>
      <c r="H13" s="11"/>
      <c r="I13" s="5"/>
      <c r="J13" s="11"/>
      <c r="K13" s="11"/>
      <c r="L13" s="5"/>
      <c r="M13" s="11"/>
      <c r="N13" s="11"/>
      <c r="O13" s="11"/>
      <c r="P13" s="57"/>
      <c r="Q13" s="57"/>
      <c r="R13" s="57"/>
      <c r="S13" s="57"/>
      <c r="T13" s="57"/>
      <c r="U13" s="80"/>
      <c r="V13" s="57">
        <v>3400000</v>
      </c>
      <c r="W13" s="57">
        <v>1000000</v>
      </c>
      <c r="X13" s="57"/>
      <c r="Y13" s="57"/>
    </row>
    <row r="14" spans="1:26">
      <c r="A14" s="324">
        <v>2505</v>
      </c>
      <c r="B14" s="12" t="s">
        <v>35</v>
      </c>
      <c r="C14" s="87"/>
      <c r="D14" s="85"/>
      <c r="E14" s="86"/>
      <c r="F14" s="86"/>
      <c r="G14" s="84"/>
      <c r="H14" s="85"/>
      <c r="I14" s="84"/>
      <c r="J14" s="83"/>
      <c r="K14" s="83"/>
      <c r="L14" s="80"/>
      <c r="M14" s="83"/>
      <c r="N14" s="80"/>
      <c r="O14" s="80"/>
      <c r="P14" s="80">
        <v>1000000</v>
      </c>
      <c r="Q14" s="80">
        <v>912586</v>
      </c>
      <c r="R14" s="80">
        <v>0</v>
      </c>
      <c r="S14" s="80"/>
      <c r="T14" s="80">
        <v>1000000</v>
      </c>
      <c r="U14" s="80">
        <v>0</v>
      </c>
      <c r="V14" s="57">
        <v>500000</v>
      </c>
      <c r="W14" s="57">
        <v>500000</v>
      </c>
      <c r="X14" s="57"/>
      <c r="Y14" s="57"/>
      <c r="Z14" t="s">
        <v>172</v>
      </c>
    </row>
    <row r="15" spans="1:26" ht="16.5" thickBot="1">
      <c r="A15" s="7" t="s">
        <v>0</v>
      </c>
      <c r="B15" s="7"/>
      <c r="C15" s="4">
        <f>SUM(C7:C11)</f>
        <v>2140174</v>
      </c>
      <c r="D15" s="4">
        <f>SUM(D7:D11)</f>
        <v>5257000</v>
      </c>
      <c r="E15" s="4">
        <f>SUM(E7:E11)</f>
        <v>4891117</v>
      </c>
      <c r="F15" s="6">
        <f>E15/D15*100</f>
        <v>93.040079893475365</v>
      </c>
      <c r="G15" s="4">
        <f>SUM(G7:G11)</f>
        <v>4550000</v>
      </c>
      <c r="H15" s="4">
        <f>SUM(H7:H11)</f>
        <v>3592948</v>
      </c>
      <c r="I15" s="4">
        <f>H15/G15*100</f>
        <v>78.965890109890111</v>
      </c>
      <c r="J15" s="4">
        <f>SUM(J7:J11)</f>
        <v>1500000</v>
      </c>
      <c r="K15" s="4">
        <f>SUM(K7:K11)</f>
        <v>9362312</v>
      </c>
      <c r="L15" s="5">
        <f>K15/M15*100</f>
        <v>80.363193133047204</v>
      </c>
      <c r="M15" s="4">
        <f>SUM(M7:M11)</f>
        <v>11650000</v>
      </c>
      <c r="N15" s="4">
        <f>SUM(N7:N11)</f>
        <v>5730000</v>
      </c>
      <c r="O15" s="4">
        <f>SUM(O7:O11)</f>
        <v>5351858.6899999995</v>
      </c>
      <c r="P15" s="4">
        <f t="shared" ref="P15:Y15" si="0">SUM(P7:P14)</f>
        <v>3500000</v>
      </c>
      <c r="Q15" s="4">
        <f t="shared" si="0"/>
        <v>3169040</v>
      </c>
      <c r="R15" s="4">
        <f t="shared" si="0"/>
        <v>1180000</v>
      </c>
      <c r="S15" s="4">
        <f t="shared" si="0"/>
        <v>464463</v>
      </c>
      <c r="T15" s="4">
        <f t="shared" si="0"/>
        <v>5170000</v>
      </c>
      <c r="U15" s="4">
        <f t="shared" si="0"/>
        <v>2528981.2199999997</v>
      </c>
      <c r="V15" s="4">
        <f t="shared" si="0"/>
        <v>34300000</v>
      </c>
      <c r="W15" s="4">
        <f t="shared" si="0"/>
        <v>12000000</v>
      </c>
      <c r="X15" s="4">
        <f t="shared" si="0"/>
        <v>0</v>
      </c>
      <c r="Y15" s="4">
        <f t="shared" si="0"/>
        <v>0</v>
      </c>
    </row>
    <row r="16" spans="1:26" ht="16.5" thickTop="1">
      <c r="A16" s="53"/>
      <c r="B16" s="409"/>
      <c r="C16" s="409"/>
      <c r="D16" s="409"/>
      <c r="E16" s="47"/>
      <c r="F16" s="47"/>
      <c r="G16" s="47"/>
      <c r="H16" s="47"/>
      <c r="I16" s="47"/>
      <c r="J16" s="47"/>
      <c r="K16" s="50"/>
      <c r="L16" s="50"/>
      <c r="M16" s="47"/>
      <c r="N16" s="50"/>
      <c r="O16" s="50"/>
      <c r="P16" s="50"/>
      <c r="Q16" s="50"/>
      <c r="R16" s="45"/>
      <c r="S16" s="50"/>
      <c r="T16" s="50"/>
      <c r="U16" s="50"/>
      <c r="V16" s="50"/>
      <c r="W16" s="50"/>
      <c r="X16" s="50"/>
      <c r="Y16" s="50"/>
    </row>
    <row r="17" spans="1:25" ht="15.75">
      <c r="A17" s="39"/>
      <c r="B17" s="38"/>
      <c r="C17" s="49"/>
      <c r="D17" s="52"/>
      <c r="E17" s="47"/>
      <c r="F17" s="47"/>
      <c r="G17" s="47"/>
      <c r="H17" s="47"/>
      <c r="I17" s="51"/>
      <c r="J17" s="51"/>
      <c r="K17" s="50"/>
      <c r="L17" s="50"/>
      <c r="M17" s="51"/>
      <c r="N17" s="50"/>
      <c r="O17" s="50"/>
      <c r="P17" s="50"/>
      <c r="Q17" s="50"/>
      <c r="R17" s="45"/>
      <c r="S17" s="50"/>
      <c r="T17" s="50"/>
      <c r="U17" s="50"/>
      <c r="V17" s="50"/>
      <c r="W17" s="50"/>
      <c r="X17" s="50"/>
      <c r="Y17" s="50"/>
    </row>
    <row r="18" spans="1:25">
      <c r="A18" s="38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1"/>
      <c r="S18" s="39"/>
      <c r="T18" s="39"/>
      <c r="U18" s="39"/>
      <c r="V18" s="39"/>
      <c r="W18" s="39"/>
      <c r="X18" s="39"/>
      <c r="Y18" s="39"/>
    </row>
    <row r="19" spans="1:25" ht="15.75">
      <c r="A19" s="38" t="s">
        <v>34</v>
      </c>
      <c r="B19" s="37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1"/>
      <c r="T19" s="1"/>
      <c r="U19" s="1"/>
      <c r="V19" s="1"/>
      <c r="W19" s="1"/>
      <c r="X19" s="1"/>
      <c r="Y19" s="1"/>
    </row>
    <row r="20" spans="1:25" ht="15" customHeight="1">
      <c r="A20" s="430" t="s">
        <v>151</v>
      </c>
      <c r="B20" s="431"/>
      <c r="C20" s="72">
        <v>2014</v>
      </c>
      <c r="D20" s="427">
        <v>2015</v>
      </c>
      <c r="E20" s="428"/>
      <c r="F20" s="429"/>
      <c r="G20" s="427">
        <v>2016</v>
      </c>
      <c r="H20" s="428"/>
      <c r="I20" s="429"/>
      <c r="J20" s="68">
        <v>2017</v>
      </c>
      <c r="K20" s="420">
        <v>2017</v>
      </c>
      <c r="L20" s="421"/>
      <c r="M20" s="422"/>
      <c r="N20" s="420">
        <v>2018</v>
      </c>
      <c r="O20" s="422"/>
      <c r="P20" s="420">
        <v>2019</v>
      </c>
      <c r="Q20" s="422"/>
      <c r="R20" s="435">
        <v>2020</v>
      </c>
      <c r="S20" s="435"/>
      <c r="T20" s="435">
        <v>2021</v>
      </c>
      <c r="U20" s="435"/>
      <c r="V20" s="66">
        <v>2022</v>
      </c>
      <c r="W20" s="443">
        <v>2022</v>
      </c>
      <c r="X20" s="443"/>
      <c r="Y20" s="441" t="s">
        <v>199</v>
      </c>
    </row>
    <row r="21" spans="1:25" ht="45" customHeight="1">
      <c r="A21" s="432"/>
      <c r="B21" s="433"/>
      <c r="C21" s="69" t="s">
        <v>9</v>
      </c>
      <c r="D21" s="68" t="s">
        <v>8</v>
      </c>
      <c r="E21" s="68" t="s">
        <v>9</v>
      </c>
      <c r="F21" s="66" t="s">
        <v>12</v>
      </c>
      <c r="G21" s="66" t="s">
        <v>11</v>
      </c>
      <c r="H21" s="68" t="s">
        <v>9</v>
      </c>
      <c r="I21" s="66" t="s">
        <v>12</v>
      </c>
      <c r="J21" s="68" t="s">
        <v>8</v>
      </c>
      <c r="K21" s="68" t="s">
        <v>10</v>
      </c>
      <c r="L21" s="66" t="s">
        <v>12</v>
      </c>
      <c r="M21" s="66" t="s">
        <v>11</v>
      </c>
      <c r="N21" s="66" t="s">
        <v>11</v>
      </c>
      <c r="O21" s="68" t="s">
        <v>10</v>
      </c>
      <c r="P21" s="68" t="s">
        <v>8</v>
      </c>
      <c r="Q21" s="66" t="s">
        <v>9</v>
      </c>
      <c r="R21" s="67" t="s">
        <v>8</v>
      </c>
      <c r="S21" s="66" t="s">
        <v>9</v>
      </c>
      <c r="T21" s="67" t="s">
        <v>8</v>
      </c>
      <c r="U21" s="401" t="s">
        <v>9</v>
      </c>
      <c r="V21" s="66" t="s">
        <v>6</v>
      </c>
      <c r="W21" s="67" t="s">
        <v>8</v>
      </c>
      <c r="X21" s="401" t="s">
        <v>198</v>
      </c>
      <c r="Y21" s="442"/>
    </row>
    <row r="22" spans="1:25">
      <c r="A22" s="24">
        <v>2001</v>
      </c>
      <c r="B22" s="23" t="s">
        <v>5</v>
      </c>
      <c r="C22" s="18">
        <v>2422750</v>
      </c>
      <c r="D22" s="5">
        <v>1275000</v>
      </c>
      <c r="E22" s="5">
        <v>1117564</v>
      </c>
      <c r="F22" s="5">
        <f>E22/D22*100</f>
        <v>87.652078431372544</v>
      </c>
      <c r="G22" s="5">
        <v>500000</v>
      </c>
      <c r="H22" s="5">
        <v>403021.78</v>
      </c>
      <c r="I22" s="5">
        <f>H22/G22*100</f>
        <v>80.60435600000001</v>
      </c>
      <c r="J22" s="5"/>
      <c r="K22" s="5"/>
      <c r="L22" s="5"/>
      <c r="M22" s="5"/>
      <c r="N22" s="5">
        <v>3000000</v>
      </c>
      <c r="O22" s="5">
        <v>2958712.94</v>
      </c>
      <c r="P22" s="80"/>
      <c r="Q22" s="80"/>
      <c r="R22" s="80">
        <v>0</v>
      </c>
      <c r="S22" s="80">
        <v>2544818</v>
      </c>
      <c r="T22" s="80">
        <v>2000000</v>
      </c>
      <c r="U22" s="80">
        <v>698167.99</v>
      </c>
      <c r="V22" s="80">
        <v>14100000</v>
      </c>
      <c r="W22" s="57">
        <v>5000000</v>
      </c>
      <c r="X22" s="57"/>
      <c r="Y22" s="57"/>
    </row>
    <row r="23" spans="1:25">
      <c r="A23" s="16">
        <v>2002</v>
      </c>
      <c r="B23" s="23" t="s">
        <v>26</v>
      </c>
      <c r="C23" s="18"/>
      <c r="D23" s="11"/>
      <c r="E23" s="35"/>
      <c r="F23" s="5"/>
      <c r="G23" s="11">
        <v>0</v>
      </c>
      <c r="H23" s="35">
        <v>0</v>
      </c>
      <c r="I23" s="5"/>
      <c r="J23" s="11"/>
      <c r="K23" s="11"/>
      <c r="L23" s="11"/>
      <c r="M23" s="11"/>
      <c r="N23" s="11"/>
      <c r="O23" s="11"/>
      <c r="P23" s="57"/>
      <c r="Q23" s="57"/>
      <c r="R23" s="57">
        <v>400000</v>
      </c>
      <c r="S23" s="57">
        <v>188640</v>
      </c>
      <c r="T23" s="57">
        <v>500000</v>
      </c>
      <c r="U23" s="80">
        <v>109500</v>
      </c>
      <c r="V23" s="57">
        <v>1150000</v>
      </c>
      <c r="W23" s="57">
        <v>500000</v>
      </c>
      <c r="X23" s="57"/>
      <c r="Y23" s="57"/>
    </row>
    <row r="24" spans="1:25">
      <c r="A24" s="16">
        <v>2003</v>
      </c>
      <c r="B24" s="23" t="s">
        <v>25</v>
      </c>
      <c r="C24" s="22">
        <v>496877</v>
      </c>
      <c r="D24" s="11">
        <v>500000</v>
      </c>
      <c r="E24" s="11">
        <v>429389</v>
      </c>
      <c r="F24" s="5">
        <f>E24/D24*100</f>
        <v>85.877800000000008</v>
      </c>
      <c r="G24" s="11">
        <v>500000</v>
      </c>
      <c r="H24" s="11">
        <v>88469</v>
      </c>
      <c r="I24" s="5">
        <f>H24/G24*100</f>
        <v>17.6938</v>
      </c>
      <c r="J24" s="11">
        <v>500000</v>
      </c>
      <c r="K24" s="11">
        <v>384260</v>
      </c>
      <c r="L24" s="11">
        <f>K24/M24*100</f>
        <v>76.852000000000004</v>
      </c>
      <c r="M24" s="11">
        <v>500000</v>
      </c>
      <c r="N24" s="11"/>
      <c r="O24" s="11"/>
      <c r="P24" s="57">
        <v>700000</v>
      </c>
      <c r="Q24" s="57">
        <v>533895</v>
      </c>
      <c r="R24" s="57">
        <v>295000</v>
      </c>
      <c r="S24" s="57"/>
      <c r="T24" s="57">
        <v>500000</v>
      </c>
      <c r="U24" s="80">
        <v>0</v>
      </c>
      <c r="V24" s="57">
        <v>12000000</v>
      </c>
      <c r="W24" s="57">
        <v>500000</v>
      </c>
      <c r="X24" s="57"/>
      <c r="Y24" s="57"/>
    </row>
    <row r="25" spans="1:25">
      <c r="A25" s="16">
        <v>2005</v>
      </c>
      <c r="B25" s="17" t="s">
        <v>23</v>
      </c>
      <c r="C25" s="16"/>
      <c r="D25" s="11">
        <v>400000</v>
      </c>
      <c r="E25" s="11"/>
      <c r="F25" s="5">
        <f>E25/D25*100</f>
        <v>0</v>
      </c>
      <c r="G25" s="11">
        <v>370000</v>
      </c>
      <c r="H25" s="11">
        <v>300200</v>
      </c>
      <c r="I25" s="80">
        <f>H25/G25*100</f>
        <v>81.135135135135144</v>
      </c>
      <c r="J25" s="11"/>
      <c r="K25" s="11"/>
      <c r="L25" s="11"/>
      <c r="M25" s="11"/>
      <c r="N25" s="11"/>
      <c r="O25" s="11"/>
      <c r="P25" s="57"/>
      <c r="Q25" s="57"/>
      <c r="R25" s="57"/>
      <c r="S25" s="57"/>
      <c r="T25" s="57"/>
      <c r="U25" s="80"/>
      <c r="V25" s="57"/>
      <c r="W25" s="11"/>
      <c r="X25" s="11"/>
      <c r="Y25" s="11"/>
    </row>
    <row r="26" spans="1:25">
      <c r="A26" s="16">
        <v>2104</v>
      </c>
      <c r="B26" s="17" t="s">
        <v>33</v>
      </c>
      <c r="C26" s="16"/>
      <c r="D26" s="11"/>
      <c r="E26" s="11"/>
      <c r="F26" s="11"/>
      <c r="G26" s="11"/>
      <c r="H26" s="11"/>
      <c r="I26" s="57"/>
      <c r="J26" s="11"/>
      <c r="K26" s="11"/>
      <c r="L26" s="11"/>
      <c r="M26" s="11"/>
      <c r="N26" s="11"/>
      <c r="O26" s="11"/>
      <c r="P26" s="57">
        <v>55000000</v>
      </c>
      <c r="Q26" s="57">
        <v>46268042</v>
      </c>
      <c r="R26" s="57"/>
      <c r="S26" s="57"/>
      <c r="T26" s="57">
        <v>25000000</v>
      </c>
      <c r="U26" s="80">
        <v>19190316.5</v>
      </c>
      <c r="V26" s="57">
        <v>25000000</v>
      </c>
      <c r="W26" s="57">
        <v>10000000</v>
      </c>
      <c r="X26" s="57"/>
      <c r="Y26" s="57"/>
    </row>
    <row r="27" spans="1:25" ht="16.5" thickBot="1">
      <c r="A27" s="7" t="s">
        <v>0</v>
      </c>
      <c r="B27" s="7"/>
      <c r="C27" s="4">
        <f>SUM(C22:C25)</f>
        <v>2919627</v>
      </c>
      <c r="D27" s="4">
        <f>SUM(D22:D25)</f>
        <v>2175000</v>
      </c>
      <c r="E27" s="4">
        <f>SUM(E22:E25)</f>
        <v>1546953</v>
      </c>
      <c r="F27" s="6">
        <f>E27/D27*100</f>
        <v>71.12427586206897</v>
      </c>
      <c r="G27" s="4">
        <f>SUM(G22:G25)</f>
        <v>1370000</v>
      </c>
      <c r="H27" s="4">
        <f>SUM(H22:H25)</f>
        <v>791690.78</v>
      </c>
      <c r="I27" s="4">
        <f>H27/G27*100</f>
        <v>57.787648175182483</v>
      </c>
      <c r="J27" s="4">
        <f>SUM(J22:J25)</f>
        <v>500000</v>
      </c>
      <c r="K27" s="4">
        <f>SUM(K22:K25)</f>
        <v>384260</v>
      </c>
      <c r="L27" s="11">
        <f>K27/M27*100</f>
        <v>76.852000000000004</v>
      </c>
      <c r="M27" s="4">
        <f>SUM(M22:M25)</f>
        <v>500000</v>
      </c>
      <c r="N27" s="4">
        <f>SUM(N22:N25)</f>
        <v>3000000</v>
      </c>
      <c r="O27" s="4">
        <f>SUM(O22:O25)</f>
        <v>2958712.94</v>
      </c>
      <c r="P27" s="4">
        <f t="shared" ref="P27:V27" si="1">SUM(P22:P26)</f>
        <v>55700000</v>
      </c>
      <c r="Q27" s="4">
        <f t="shared" si="1"/>
        <v>46801937</v>
      </c>
      <c r="R27" s="4">
        <f t="shared" si="1"/>
        <v>695000</v>
      </c>
      <c r="S27" s="4">
        <f t="shared" si="1"/>
        <v>2733458</v>
      </c>
      <c r="T27" s="4">
        <f t="shared" si="1"/>
        <v>28000000</v>
      </c>
      <c r="U27" s="4">
        <f t="shared" si="1"/>
        <v>19997984.489999998</v>
      </c>
      <c r="V27" s="4">
        <f t="shared" si="1"/>
        <v>52250000</v>
      </c>
      <c r="W27" s="4">
        <f>SUM(W22:W26)</f>
        <v>16000000</v>
      </c>
      <c r="X27" s="4">
        <f t="shared" ref="X27:Y27" si="2">SUM(X22:X26)</f>
        <v>0</v>
      </c>
      <c r="Y27" s="4">
        <f t="shared" si="2"/>
        <v>0</v>
      </c>
    </row>
    <row r="28" spans="1:25" ht="15.7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"/>
      <c r="S29" s="1"/>
      <c r="T29" s="1"/>
      <c r="U29" s="1"/>
      <c r="V29" s="1"/>
      <c r="W29" s="1"/>
      <c r="X29" s="1"/>
      <c r="Y29" s="1"/>
    </row>
    <row r="30" spans="1:25" ht="16.5" hidden="1" thickBot="1">
      <c r="A30" s="53"/>
      <c r="B30" s="56" t="s">
        <v>175</v>
      </c>
      <c r="E30" s="47"/>
      <c r="F30" s="47"/>
      <c r="G30" s="47"/>
      <c r="H30" s="47"/>
      <c r="I30" s="47"/>
      <c r="J30" s="47"/>
      <c r="K30" s="50"/>
      <c r="L30" s="50"/>
      <c r="M30" s="47"/>
      <c r="N30" s="50"/>
      <c r="O30" s="50"/>
      <c r="P30" s="50"/>
      <c r="Q30" s="50"/>
      <c r="R30" s="45"/>
      <c r="S30" s="50"/>
      <c r="T30" s="346">
        <f t="shared" ref="T30" si="3">T15+T27</f>
        <v>33170000</v>
      </c>
      <c r="U30" s="351"/>
      <c r="V30" s="346">
        <f>V15+V27</f>
        <v>86550000</v>
      </c>
      <c r="W30" s="346">
        <f>W15+W27</f>
        <v>28000000</v>
      </c>
      <c r="X30" s="346"/>
      <c r="Y30" s="346"/>
    </row>
    <row r="31" spans="1:25" ht="15.75">
      <c r="A31" s="39"/>
      <c r="B31" s="42" t="s">
        <v>200</v>
      </c>
      <c r="E31" s="47"/>
      <c r="F31" s="47"/>
      <c r="G31" s="47"/>
      <c r="H31" s="47"/>
      <c r="I31" s="51"/>
      <c r="J31" s="51"/>
      <c r="K31" s="50"/>
      <c r="L31" s="50"/>
      <c r="M31" s="51"/>
      <c r="N31" s="50"/>
      <c r="O31" s="50"/>
      <c r="P31" s="50"/>
      <c r="Q31" s="50"/>
      <c r="R31" s="45"/>
      <c r="S31" s="50"/>
      <c r="T31" s="50"/>
      <c r="U31" s="50"/>
      <c r="V31" s="50"/>
      <c r="W31" s="50"/>
      <c r="X31" s="50"/>
      <c r="Y31" s="50"/>
    </row>
    <row r="32" spans="1:25" ht="27.75" customHeight="1">
      <c r="A32" s="39"/>
      <c r="B32" s="42" t="s">
        <v>139</v>
      </c>
      <c r="C32" s="49"/>
      <c r="D32" s="52"/>
      <c r="E32" s="47"/>
      <c r="F32" s="47"/>
      <c r="G32" s="47"/>
      <c r="H32" s="47"/>
      <c r="I32" s="51"/>
      <c r="J32" s="51"/>
      <c r="K32" s="50"/>
      <c r="L32" s="50"/>
      <c r="M32" s="51"/>
      <c r="N32" s="50"/>
      <c r="O32" s="50"/>
      <c r="P32" s="50"/>
      <c r="Q32" s="50"/>
      <c r="R32" s="45"/>
      <c r="S32" s="50"/>
      <c r="T32" s="50"/>
      <c r="U32" s="50"/>
      <c r="V32" s="50"/>
      <c r="W32" s="50"/>
      <c r="X32" s="50"/>
      <c r="Y32" s="50"/>
    </row>
    <row r="33" spans="2:22" ht="15.75">
      <c r="B33" s="409"/>
      <c r="C33" s="409"/>
      <c r="D33" s="409"/>
      <c r="V33" s="380" t="s">
        <v>178</v>
      </c>
    </row>
    <row r="34" spans="2:22" ht="15.75">
      <c r="B34" s="38"/>
      <c r="C34" s="49"/>
      <c r="D34" s="52"/>
      <c r="V34" s="380" t="s">
        <v>179</v>
      </c>
    </row>
    <row r="35" spans="2:22">
      <c r="V35" s="50" t="s">
        <v>180</v>
      </c>
    </row>
  </sheetData>
  <mergeCells count="23">
    <mergeCell ref="B33:D33"/>
    <mergeCell ref="T5:U5"/>
    <mergeCell ref="B16:D16"/>
    <mergeCell ref="A20:B21"/>
    <mergeCell ref="D20:F20"/>
    <mergeCell ref="G20:I20"/>
    <mergeCell ref="K20:M20"/>
    <mergeCell ref="N20:O20"/>
    <mergeCell ref="R20:S20"/>
    <mergeCell ref="A5:B6"/>
    <mergeCell ref="D5:F5"/>
    <mergeCell ref="G5:I5"/>
    <mergeCell ref="P20:Q20"/>
    <mergeCell ref="A1:Y1"/>
    <mergeCell ref="K5:M5"/>
    <mergeCell ref="N5:O5"/>
    <mergeCell ref="R5:S5"/>
    <mergeCell ref="T20:U20"/>
    <mergeCell ref="P5:Q5"/>
    <mergeCell ref="W5:X5"/>
    <mergeCell ref="Y5:Y6"/>
    <mergeCell ref="W20:X20"/>
    <mergeCell ref="Y20:Y21"/>
  </mergeCells>
  <pageMargins left="0.7" right="0.7" top="0.48" bottom="0.57999999999999996" header="0.3" footer="0.3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8"/>
  <sheetViews>
    <sheetView workbookViewId="0">
      <selection activeCell="Z20" sqref="Z20"/>
    </sheetView>
  </sheetViews>
  <sheetFormatPr defaultRowHeight="15"/>
  <cols>
    <col min="2" max="2" width="24.5703125" customWidth="1"/>
    <col min="3" max="15" width="0" hidden="1" customWidth="1"/>
    <col min="16" max="16" width="13" hidden="1" customWidth="1"/>
    <col min="17" max="17" width="11.5703125" customWidth="1"/>
    <col min="18" max="18" width="12.7109375" customWidth="1"/>
    <col min="19" max="19" width="12.28515625" customWidth="1"/>
    <col min="20" max="20" width="13.85546875" customWidth="1"/>
    <col min="21" max="21" width="12.42578125" customWidth="1"/>
    <col min="22" max="22" width="13.7109375" hidden="1" customWidth="1"/>
    <col min="23" max="25" width="12.7109375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32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30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7">
        <v>2019</v>
      </c>
      <c r="Q5" s="429"/>
      <c r="R5" s="446">
        <v>2020</v>
      </c>
      <c r="S5" s="446"/>
      <c r="T5" s="446">
        <v>2021</v>
      </c>
      <c r="U5" s="446"/>
      <c r="W5" s="456">
        <v>2022</v>
      </c>
      <c r="X5" s="457"/>
      <c r="Y5" s="441" t="s">
        <v>199</v>
      </c>
    </row>
    <row r="6" spans="1:25" ht="51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312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401" t="s">
        <v>9</v>
      </c>
      <c r="V6" s="66" t="s">
        <v>6</v>
      </c>
      <c r="W6" s="67" t="s">
        <v>8</v>
      </c>
      <c r="X6" s="401" t="s">
        <v>198</v>
      </c>
      <c r="Y6" s="442"/>
    </row>
    <row r="7" spans="1:25">
      <c r="A7" s="16">
        <v>2003</v>
      </c>
      <c r="B7" s="23" t="s">
        <v>25</v>
      </c>
      <c r="C7" s="69"/>
      <c r="D7" s="68"/>
      <c r="E7" s="68"/>
      <c r="F7" s="66"/>
      <c r="G7" s="66"/>
      <c r="H7" s="68"/>
      <c r="I7" s="66"/>
      <c r="J7" s="68"/>
      <c r="K7" s="78"/>
      <c r="L7" s="66"/>
      <c r="M7" s="66"/>
      <c r="N7" s="66"/>
      <c r="O7" s="68"/>
      <c r="P7" s="291">
        <v>0</v>
      </c>
      <c r="Q7" s="291"/>
      <c r="R7" s="291">
        <v>0</v>
      </c>
      <c r="S7" s="291">
        <v>0</v>
      </c>
      <c r="T7" s="291">
        <v>0</v>
      </c>
      <c r="U7" s="80"/>
      <c r="V7" s="329">
        <v>0</v>
      </c>
      <c r="W7" s="268"/>
      <c r="X7" s="400"/>
      <c r="Y7" s="400"/>
    </row>
    <row r="8" spans="1:25">
      <c r="A8" s="24">
        <v>2102</v>
      </c>
      <c r="B8" s="17" t="s">
        <v>4</v>
      </c>
      <c r="C8" s="22">
        <v>69065</v>
      </c>
      <c r="D8" s="5">
        <v>197000</v>
      </c>
      <c r="E8" s="5">
        <v>160433</v>
      </c>
      <c r="F8" s="5">
        <f>E8/D8*100</f>
        <v>81.438071065989845</v>
      </c>
      <c r="G8" s="5">
        <v>50000</v>
      </c>
      <c r="H8" s="5">
        <v>46646.42</v>
      </c>
      <c r="I8" s="5">
        <f>H8/G8*100</f>
        <v>93.292839999999998</v>
      </c>
      <c r="J8" s="5"/>
      <c r="K8" s="1"/>
      <c r="L8" s="5"/>
      <c r="M8" s="5"/>
      <c r="N8" s="5">
        <v>200000</v>
      </c>
      <c r="O8" s="5">
        <v>152580</v>
      </c>
      <c r="P8" s="80">
        <v>200000</v>
      </c>
      <c r="Q8" s="80">
        <v>64230</v>
      </c>
      <c r="R8" s="80">
        <v>506000</v>
      </c>
      <c r="S8" s="101">
        <v>505332</v>
      </c>
      <c r="T8" s="80">
        <v>200000</v>
      </c>
      <c r="U8" s="80">
        <v>32050</v>
      </c>
      <c r="V8" s="330">
        <v>1500000</v>
      </c>
      <c r="W8" s="330">
        <v>1500000</v>
      </c>
      <c r="X8" s="330"/>
      <c r="Y8" s="330"/>
    </row>
    <row r="9" spans="1:25">
      <c r="A9" s="16">
        <v>2103</v>
      </c>
      <c r="B9" s="17" t="s">
        <v>3</v>
      </c>
      <c r="C9" s="16"/>
      <c r="D9" s="11">
        <v>500000</v>
      </c>
      <c r="E9" s="11">
        <v>440466</v>
      </c>
      <c r="F9" s="5">
        <f>E9/D9*100</f>
        <v>88.09320000000001</v>
      </c>
      <c r="G9" s="11">
        <v>889910</v>
      </c>
      <c r="H9" s="11">
        <v>884260</v>
      </c>
      <c r="I9" s="5">
        <f>H9/G9*100</f>
        <v>99.365104336393571</v>
      </c>
      <c r="J9" s="11"/>
      <c r="K9" s="1"/>
      <c r="L9" s="11"/>
      <c r="M9" s="11"/>
      <c r="N9" s="5">
        <v>200000</v>
      </c>
      <c r="O9" s="11">
        <v>0</v>
      </c>
      <c r="P9" s="57">
        <v>100000</v>
      </c>
      <c r="Q9" s="57">
        <v>51400</v>
      </c>
      <c r="R9" s="57">
        <v>59250</v>
      </c>
      <c r="S9" s="57">
        <v>58325</v>
      </c>
      <c r="T9" s="57">
        <v>500000</v>
      </c>
      <c r="U9" s="80">
        <v>0</v>
      </c>
      <c r="V9" s="331">
        <v>1000000</v>
      </c>
      <c r="W9" s="331">
        <v>1000000</v>
      </c>
      <c r="X9" s="332"/>
      <c r="Y9" s="332"/>
    </row>
    <row r="10" spans="1:25">
      <c r="A10" s="14">
        <v>2106</v>
      </c>
      <c r="B10" s="10" t="s">
        <v>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5">
        <v>100000</v>
      </c>
      <c r="O10" s="5">
        <v>0</v>
      </c>
      <c r="P10" s="80">
        <v>10000</v>
      </c>
      <c r="Q10" s="80"/>
      <c r="R10" s="80"/>
      <c r="S10" s="80"/>
      <c r="T10" s="80">
        <v>1000</v>
      </c>
      <c r="U10" s="80">
        <v>0</v>
      </c>
      <c r="V10" s="331">
        <v>0</v>
      </c>
      <c r="W10" s="331">
        <v>0</v>
      </c>
      <c r="X10" s="331"/>
      <c r="Y10" s="331"/>
    </row>
    <row r="11" spans="1:25">
      <c r="A11" s="13">
        <v>2401</v>
      </c>
      <c r="B11" s="12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1"/>
      <c r="P11" s="57"/>
      <c r="Q11" s="57"/>
      <c r="R11" s="57"/>
      <c r="S11" s="57"/>
      <c r="T11" s="57"/>
      <c r="U11" s="80"/>
      <c r="V11" s="332">
        <v>300000</v>
      </c>
      <c r="W11" s="332">
        <v>300000</v>
      </c>
      <c r="X11" s="332"/>
      <c r="Y11" s="332"/>
    </row>
    <row r="12" spans="1:25" ht="16.5" thickBot="1">
      <c r="A12" s="7" t="s">
        <v>0</v>
      </c>
      <c r="B12" s="7"/>
      <c r="C12" s="4">
        <f>SUM(C8:C9)</f>
        <v>69065</v>
      </c>
      <c r="D12" s="4">
        <f>SUM(D8:D9)</f>
        <v>697000</v>
      </c>
      <c r="E12" s="4">
        <f>SUM(E8:E9)</f>
        <v>600899</v>
      </c>
      <c r="F12" s="6">
        <f>E12/D12*100</f>
        <v>86.212195121951225</v>
      </c>
      <c r="G12" s="4">
        <f>SUM(G8:G9)</f>
        <v>939910</v>
      </c>
      <c r="H12" s="4">
        <f>SUM(H8:H9)</f>
        <v>930906.42</v>
      </c>
      <c r="I12" s="4">
        <f>H12/G12*100</f>
        <v>99.042080624740663</v>
      </c>
      <c r="J12" s="4">
        <f>SUM(J8:J9)</f>
        <v>0</v>
      </c>
      <c r="K12" s="4">
        <f>SUM(K8:K9)</f>
        <v>0</v>
      </c>
      <c r="L12" s="4"/>
      <c r="M12" s="4">
        <f>SUM(M8:M9)</f>
        <v>0</v>
      </c>
      <c r="N12" s="4">
        <f>SUM(N8:N10)</f>
        <v>500000</v>
      </c>
      <c r="O12" s="4">
        <f>SUM(O8:O10)</f>
        <v>152580</v>
      </c>
      <c r="P12" s="4">
        <f>SUM(P7:P11)</f>
        <v>310000</v>
      </c>
      <c r="Q12" s="4">
        <f t="shared" ref="Q12:U12" si="0">SUM(Q7:Q11)</f>
        <v>115630</v>
      </c>
      <c r="R12" s="4">
        <f t="shared" si="0"/>
        <v>565250</v>
      </c>
      <c r="S12" s="4">
        <f t="shared" si="0"/>
        <v>563657</v>
      </c>
      <c r="T12" s="4">
        <f t="shared" si="0"/>
        <v>701000</v>
      </c>
      <c r="U12" s="4">
        <f t="shared" si="0"/>
        <v>32050</v>
      </c>
      <c r="V12" s="4">
        <f>SUM(V7:V11)</f>
        <v>2800000</v>
      </c>
      <c r="W12" s="4">
        <f>SUM(W7:W11)</f>
        <v>2800000</v>
      </c>
      <c r="X12" s="4">
        <f t="shared" ref="X12:Y12" si="1">SUM(X7:X11)</f>
        <v>0</v>
      </c>
      <c r="Y12" s="4">
        <f t="shared" si="1"/>
        <v>0</v>
      </c>
    </row>
    <row r="13" spans="1:25" ht="15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"/>
      <c r="T13" s="1"/>
      <c r="U13" s="1"/>
      <c r="V13" s="1"/>
      <c r="W13" s="1"/>
      <c r="X13" s="1"/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1"/>
      <c r="T14" s="1"/>
      <c r="U14" s="1"/>
      <c r="V14" s="1"/>
      <c r="W14" s="1"/>
      <c r="X14" s="1"/>
      <c r="Y14" s="1"/>
    </row>
    <row r="15" spans="1:25" ht="15.75">
      <c r="A15" s="53"/>
      <c r="B15" s="409"/>
      <c r="C15" s="409"/>
      <c r="D15" s="409"/>
      <c r="E15" s="47"/>
      <c r="F15" s="47"/>
      <c r="G15" s="47"/>
      <c r="H15" s="47"/>
      <c r="I15" s="47"/>
      <c r="J15" s="47"/>
      <c r="K15" s="50"/>
      <c r="L15" s="50"/>
      <c r="M15" s="47"/>
      <c r="N15" s="50"/>
      <c r="O15" s="50"/>
      <c r="P15" s="50"/>
      <c r="Q15" s="50"/>
      <c r="R15" s="45"/>
      <c r="S15" s="50"/>
      <c r="T15" s="50"/>
      <c r="U15" s="50"/>
      <c r="V15" s="351"/>
      <c r="W15" s="50"/>
      <c r="X15" s="50"/>
      <c r="Y15" s="50"/>
    </row>
    <row r="16" spans="1:25" ht="15.75">
      <c r="A16" s="39"/>
      <c r="B16" s="38"/>
      <c r="C16" s="49"/>
      <c r="D16" s="52"/>
      <c r="E16" s="47"/>
      <c r="F16" s="47"/>
      <c r="G16" s="47"/>
      <c r="H16" s="47"/>
      <c r="I16" s="51"/>
      <c r="J16" s="51"/>
      <c r="K16" s="50"/>
      <c r="L16" s="50"/>
      <c r="M16" s="51"/>
      <c r="N16" s="50"/>
      <c r="O16" s="50"/>
      <c r="P16" s="50"/>
      <c r="Q16" s="50"/>
      <c r="R16" s="45"/>
      <c r="S16" s="50"/>
      <c r="T16" s="50"/>
      <c r="U16" s="50"/>
      <c r="V16" s="380"/>
    </row>
    <row r="17" spans="2:22" ht="15.75">
      <c r="B17" s="42" t="s">
        <v>200</v>
      </c>
      <c r="V17" s="380"/>
    </row>
    <row r="18" spans="2:22" ht="27.75" customHeight="1">
      <c r="B18" s="42" t="s">
        <v>139</v>
      </c>
      <c r="V18" s="50"/>
    </row>
  </sheetData>
  <mergeCells count="12">
    <mergeCell ref="A1:Y1"/>
    <mergeCell ref="T5:U5"/>
    <mergeCell ref="B15:D15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8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22"/>
  <sheetViews>
    <sheetView workbookViewId="0">
      <selection activeCell="AA21" sqref="AA21"/>
    </sheetView>
  </sheetViews>
  <sheetFormatPr defaultRowHeight="15"/>
  <cols>
    <col min="1" max="1" width="8.28515625" customWidth="1"/>
    <col min="2" max="2" width="24.5703125" customWidth="1"/>
    <col min="3" max="15" width="0" hidden="1" customWidth="1"/>
    <col min="16" max="16" width="14.28515625" hidden="1" customWidth="1"/>
    <col min="17" max="17" width="12.140625" customWidth="1"/>
    <col min="18" max="18" width="13.7109375" customWidth="1"/>
    <col min="19" max="19" width="13.140625" customWidth="1"/>
    <col min="20" max="20" width="13.85546875" customWidth="1"/>
    <col min="21" max="21" width="13.42578125" customWidth="1"/>
    <col min="22" max="22" width="14" hidden="1" customWidth="1"/>
    <col min="23" max="24" width="12.85546875" customWidth="1"/>
    <col min="25" max="25" width="13.42578125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28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7">
        <v>2019</v>
      </c>
      <c r="Q5" s="429"/>
      <c r="R5" s="446">
        <v>2020</v>
      </c>
      <c r="S5" s="446"/>
      <c r="T5" s="446">
        <v>2021</v>
      </c>
      <c r="U5" s="446"/>
      <c r="W5" s="456">
        <v>2022</v>
      </c>
      <c r="X5" s="457"/>
      <c r="Y5" s="441" t="s">
        <v>199</v>
      </c>
    </row>
    <row r="6" spans="1:25" ht="48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312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401" t="s">
        <v>9</v>
      </c>
      <c r="V6" s="66" t="s">
        <v>6</v>
      </c>
      <c r="W6" s="67" t="s">
        <v>8</v>
      </c>
      <c r="X6" s="401" t="s">
        <v>198</v>
      </c>
      <c r="Y6" s="442"/>
    </row>
    <row r="7" spans="1:25">
      <c r="A7" s="24">
        <v>2001</v>
      </c>
      <c r="B7" s="23" t="s">
        <v>5</v>
      </c>
      <c r="C7" s="22">
        <v>447395</v>
      </c>
      <c r="D7" s="5">
        <v>750000</v>
      </c>
      <c r="E7" s="5">
        <v>364142</v>
      </c>
      <c r="F7" s="5">
        <f>E7/D7*100</f>
        <v>48.552266666666668</v>
      </c>
      <c r="G7" s="5">
        <v>1020000</v>
      </c>
      <c r="H7" s="5">
        <v>690751.64</v>
      </c>
      <c r="I7" s="5">
        <f>H7/G7*100</f>
        <v>67.720749019607837</v>
      </c>
      <c r="J7" s="5"/>
      <c r="K7" s="5"/>
      <c r="L7" s="5"/>
      <c r="M7" s="5"/>
      <c r="N7" s="5">
        <v>1400000</v>
      </c>
      <c r="O7" s="5">
        <v>1357000</v>
      </c>
      <c r="P7" s="80"/>
      <c r="Q7" s="80">
        <v>0</v>
      </c>
      <c r="R7" s="80">
        <v>4507000</v>
      </c>
      <c r="S7" s="80">
        <v>716364.91</v>
      </c>
      <c r="T7" s="80">
        <v>1000000</v>
      </c>
      <c r="U7" s="80">
        <v>2330417.7999999998</v>
      </c>
      <c r="V7" s="80">
        <v>500000</v>
      </c>
      <c r="W7" s="80">
        <v>500000</v>
      </c>
      <c r="X7" s="80"/>
      <c r="Y7" s="80"/>
    </row>
    <row r="8" spans="1:25">
      <c r="A8" s="16">
        <v>2002</v>
      </c>
      <c r="B8" s="23" t="s">
        <v>26</v>
      </c>
      <c r="C8" s="18">
        <v>93156</v>
      </c>
      <c r="D8" s="11"/>
      <c r="E8" s="11"/>
      <c r="F8" s="5"/>
      <c r="G8" s="11"/>
      <c r="H8" s="11"/>
      <c r="I8" s="5"/>
      <c r="J8" s="11"/>
      <c r="K8" s="11"/>
      <c r="L8" s="11"/>
      <c r="M8" s="11"/>
      <c r="N8" s="11"/>
      <c r="O8" s="11"/>
      <c r="P8" s="57"/>
      <c r="Q8" s="57">
        <v>0</v>
      </c>
      <c r="R8" s="57">
        <v>0</v>
      </c>
      <c r="S8" s="57"/>
      <c r="T8" s="57"/>
      <c r="U8" s="80"/>
      <c r="V8" s="101">
        <v>0</v>
      </c>
      <c r="W8" s="101">
        <v>0</v>
      </c>
      <c r="X8" s="101"/>
      <c r="Y8" s="101"/>
    </row>
    <row r="9" spans="1:25">
      <c r="A9" s="16">
        <v>2003</v>
      </c>
      <c r="B9" s="23" t="s">
        <v>25</v>
      </c>
      <c r="C9" s="18">
        <v>128490</v>
      </c>
      <c r="D9" s="11">
        <v>750000</v>
      </c>
      <c r="E9" s="11">
        <v>354770</v>
      </c>
      <c r="F9" s="5">
        <f>E9/D9*100</f>
        <v>47.302666666666667</v>
      </c>
      <c r="G9" s="11">
        <v>1490000</v>
      </c>
      <c r="H9" s="11">
        <v>712720.5</v>
      </c>
      <c r="I9" s="5">
        <f>H9/G9*100</f>
        <v>47.833590604026845</v>
      </c>
      <c r="J9" s="11">
        <v>500000</v>
      </c>
      <c r="K9" s="11"/>
      <c r="L9" s="11"/>
      <c r="M9" s="11">
        <v>500000</v>
      </c>
      <c r="N9" s="11"/>
      <c r="O9" s="11"/>
      <c r="P9" s="57"/>
      <c r="Q9" s="57">
        <v>0</v>
      </c>
      <c r="R9" s="57">
        <v>630000</v>
      </c>
      <c r="S9" s="57">
        <v>630000</v>
      </c>
      <c r="T9" s="57">
        <v>2500000</v>
      </c>
      <c r="U9" s="80">
        <v>990920</v>
      </c>
      <c r="V9" s="80">
        <v>3500000</v>
      </c>
      <c r="W9" s="80">
        <v>2500000</v>
      </c>
      <c r="X9" s="80"/>
      <c r="Y9" s="80"/>
    </row>
    <row r="10" spans="1:25">
      <c r="A10" s="16">
        <v>2004</v>
      </c>
      <c r="B10" s="281" t="s">
        <v>24</v>
      </c>
      <c r="C10" s="18"/>
      <c r="D10" s="11"/>
      <c r="E10" s="11"/>
      <c r="F10" s="5"/>
      <c r="G10" s="11"/>
      <c r="H10" s="11"/>
      <c r="I10" s="5"/>
      <c r="J10" s="11"/>
      <c r="K10" s="11"/>
      <c r="L10" s="11"/>
      <c r="M10" s="11"/>
      <c r="N10" s="11"/>
      <c r="O10" s="11"/>
      <c r="P10" s="57"/>
      <c r="Q10" s="57">
        <v>0</v>
      </c>
      <c r="R10" s="57">
        <v>0</v>
      </c>
      <c r="S10" s="57"/>
      <c r="T10" s="57"/>
      <c r="U10" s="80"/>
      <c r="V10" s="80">
        <v>1000000</v>
      </c>
      <c r="W10" s="80"/>
      <c r="X10" s="80"/>
      <c r="Y10" s="80"/>
    </row>
    <row r="11" spans="1:25">
      <c r="A11" s="16">
        <v>2005</v>
      </c>
      <c r="B11" s="281" t="s">
        <v>23</v>
      </c>
      <c r="C11" s="18"/>
      <c r="D11" s="11"/>
      <c r="E11" s="11"/>
      <c r="F11" s="5"/>
      <c r="G11" s="11"/>
      <c r="H11" s="11"/>
      <c r="I11" s="5"/>
      <c r="J11" s="11"/>
      <c r="K11" s="11"/>
      <c r="L11" s="11"/>
      <c r="M11" s="11"/>
      <c r="N11" s="11"/>
      <c r="O11" s="11"/>
      <c r="P11" s="57"/>
      <c r="Q11" s="57">
        <v>0</v>
      </c>
      <c r="R11" s="57">
        <v>0</v>
      </c>
      <c r="S11" s="57"/>
      <c r="T11" s="57"/>
      <c r="U11" s="80"/>
      <c r="V11" s="80">
        <v>2000000</v>
      </c>
      <c r="W11" s="80"/>
      <c r="X11" s="80"/>
      <c r="Y11" s="80"/>
    </row>
    <row r="12" spans="1:25">
      <c r="A12" s="16">
        <v>2102</v>
      </c>
      <c r="B12" s="17" t="s">
        <v>4</v>
      </c>
      <c r="C12" s="18">
        <v>2928046</v>
      </c>
      <c r="D12" s="11">
        <v>3300000</v>
      </c>
      <c r="E12" s="11">
        <v>3276890</v>
      </c>
      <c r="F12" s="5">
        <f>E12/D12*100</f>
        <v>99.299696969696967</v>
      </c>
      <c r="G12" s="11">
        <v>672000</v>
      </c>
      <c r="H12" s="11">
        <v>671305</v>
      </c>
      <c r="I12" s="5">
        <f>H12/G12*100</f>
        <v>99.89657738095238</v>
      </c>
      <c r="J12" s="11"/>
      <c r="K12" s="5">
        <v>198918</v>
      </c>
      <c r="L12" s="11">
        <f>K12/M12*100</f>
        <v>99.459000000000003</v>
      </c>
      <c r="M12" s="11">
        <v>200000</v>
      </c>
      <c r="N12" s="11">
        <v>1500000</v>
      </c>
      <c r="O12" s="11">
        <v>1497503.75</v>
      </c>
      <c r="P12" s="57"/>
      <c r="Q12" s="57">
        <v>0</v>
      </c>
      <c r="R12" s="57">
        <v>300000</v>
      </c>
      <c r="S12" s="57">
        <v>297762.5</v>
      </c>
      <c r="T12" s="57">
        <v>500000</v>
      </c>
      <c r="U12" s="80">
        <v>770710</v>
      </c>
      <c r="V12" s="57">
        <v>3000000</v>
      </c>
      <c r="W12" s="57">
        <v>2000000</v>
      </c>
      <c r="X12" s="57"/>
      <c r="Y12" s="57"/>
    </row>
    <row r="13" spans="1:25">
      <c r="A13" s="16">
        <v>2103</v>
      </c>
      <c r="B13" s="17" t="s">
        <v>3</v>
      </c>
      <c r="C13" s="16"/>
      <c r="D13" s="11">
        <v>500000</v>
      </c>
      <c r="E13" s="11">
        <v>445190</v>
      </c>
      <c r="F13" s="5">
        <f>E13/D13*100</f>
        <v>89.037999999999997</v>
      </c>
      <c r="G13" s="11"/>
      <c r="H13" s="11"/>
      <c r="I13" s="5"/>
      <c r="J13" s="11">
        <v>500000</v>
      </c>
      <c r="K13" s="11">
        <v>101485</v>
      </c>
      <c r="L13" s="11">
        <f>K13/M13*100</f>
        <v>20.297000000000001</v>
      </c>
      <c r="M13" s="11">
        <v>500000</v>
      </c>
      <c r="N13" s="11"/>
      <c r="O13" s="11"/>
      <c r="P13" s="57"/>
      <c r="Q13" s="57">
        <v>0</v>
      </c>
      <c r="R13" s="57">
        <v>2446750</v>
      </c>
      <c r="S13" s="57">
        <v>2387490</v>
      </c>
      <c r="T13" s="57">
        <v>1000000</v>
      </c>
      <c r="U13" s="80">
        <v>2349237</v>
      </c>
      <c r="V13" s="57">
        <v>1000000</v>
      </c>
      <c r="W13" s="57">
        <v>1000000</v>
      </c>
      <c r="X13" s="57"/>
      <c r="Y13" s="57"/>
    </row>
    <row r="14" spans="1:25">
      <c r="A14" s="14">
        <v>2106</v>
      </c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0"/>
      <c r="N14" s="11">
        <v>200000</v>
      </c>
      <c r="O14" s="11"/>
      <c r="P14" s="57"/>
      <c r="Q14" s="57">
        <v>0</v>
      </c>
      <c r="R14" s="57">
        <v>0</v>
      </c>
      <c r="S14" s="57"/>
      <c r="T14" s="57">
        <v>1000</v>
      </c>
      <c r="U14" s="80">
        <v>0</v>
      </c>
      <c r="V14" s="57">
        <v>2000000</v>
      </c>
      <c r="W14" s="57">
        <v>2000000</v>
      </c>
      <c r="X14" s="57"/>
      <c r="Y14" s="57"/>
    </row>
    <row r="15" spans="1:25">
      <c r="A15" s="24" t="s">
        <v>22</v>
      </c>
      <c r="B15" s="17" t="s">
        <v>21</v>
      </c>
      <c r="C15" s="12"/>
      <c r="D15" s="12"/>
      <c r="E15" s="12"/>
      <c r="F15" s="12"/>
      <c r="G15" s="12"/>
      <c r="H15" s="12"/>
      <c r="I15" s="12"/>
      <c r="J15" s="12"/>
      <c r="K15" s="12"/>
      <c r="L15" s="11"/>
      <c r="M15" s="12"/>
      <c r="N15" s="11"/>
      <c r="O15" s="11"/>
      <c r="P15" s="57"/>
      <c r="Q15" s="57">
        <v>0</v>
      </c>
      <c r="R15" s="57">
        <v>0</v>
      </c>
      <c r="S15" s="57"/>
      <c r="T15" s="57">
        <v>500000</v>
      </c>
      <c r="U15" s="80">
        <v>0</v>
      </c>
      <c r="V15" s="57">
        <v>1000000</v>
      </c>
      <c r="W15" s="57">
        <v>500000</v>
      </c>
      <c r="X15" s="57"/>
      <c r="Y15" s="57"/>
    </row>
    <row r="16" spans="1:25" ht="16.5" thickBot="1">
      <c r="A16" s="7" t="s">
        <v>0</v>
      </c>
      <c r="B16" s="7"/>
      <c r="C16" s="4">
        <f>SUM(C7:C13)</f>
        <v>3597087</v>
      </c>
      <c r="D16" s="4">
        <f>SUM(D7:D13)</f>
        <v>5300000</v>
      </c>
      <c r="E16" s="4">
        <f>SUM(E7:E13)</f>
        <v>4440992</v>
      </c>
      <c r="F16" s="6">
        <f>E16/D16*100</f>
        <v>83.792301886792458</v>
      </c>
      <c r="G16" s="4">
        <f>SUM(G7:G13)</f>
        <v>3182000</v>
      </c>
      <c r="H16" s="4">
        <f>SUM(H7:H13)</f>
        <v>2074777.1400000001</v>
      </c>
      <c r="I16" s="4">
        <f>H16/G16*100</f>
        <v>65.203555625392838</v>
      </c>
      <c r="J16" s="4">
        <f>SUM(J7:J13)</f>
        <v>1000000</v>
      </c>
      <c r="K16" s="4">
        <f>SUM(K7:K13)</f>
        <v>300403</v>
      </c>
      <c r="L16" s="5">
        <f>K16/M16*100</f>
        <v>25.033583333333333</v>
      </c>
      <c r="M16" s="4">
        <f>SUM(M7:M13)</f>
        <v>1200000</v>
      </c>
      <c r="N16" s="4">
        <f>SUM(N7:N13)</f>
        <v>2900000</v>
      </c>
      <c r="O16" s="4">
        <f>SUM(O7:O13)</f>
        <v>2854503.75</v>
      </c>
      <c r="P16" s="4">
        <f>SUM(P7:P15)</f>
        <v>0</v>
      </c>
      <c r="Q16" s="4">
        <f t="shared" ref="Q16:T16" si="0">SUM(Q7:Q15)</f>
        <v>0</v>
      </c>
      <c r="R16" s="4">
        <f t="shared" si="0"/>
        <v>7883750</v>
      </c>
      <c r="S16" s="4">
        <f t="shared" si="0"/>
        <v>4031617.41</v>
      </c>
      <c r="T16" s="4">
        <f t="shared" si="0"/>
        <v>5501000</v>
      </c>
      <c r="U16" s="4">
        <f>SUM(U7:U15)</f>
        <v>6441284.7999999998</v>
      </c>
      <c r="V16" s="4">
        <f>SUM(V7:V15)</f>
        <v>14000000</v>
      </c>
      <c r="W16" s="4">
        <f>SUM(W7:W15)</f>
        <v>8500000</v>
      </c>
      <c r="X16" s="4">
        <f t="shared" ref="X16:Y16" si="1">SUM(X7:X15)</f>
        <v>0</v>
      </c>
      <c r="Y16" s="4">
        <f t="shared" si="1"/>
        <v>0</v>
      </c>
    </row>
    <row r="17" spans="1:25" ht="16.5" thickTop="1">
      <c r="A17" s="56"/>
      <c r="B17" s="56"/>
      <c r="C17" s="54"/>
      <c r="D17" s="54"/>
      <c r="E17" s="54"/>
      <c r="F17" s="55"/>
      <c r="G17" s="54"/>
      <c r="H17" s="54"/>
      <c r="I17" s="54"/>
      <c r="J17" s="54"/>
      <c r="K17" s="54"/>
      <c r="L17" s="55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  <c r="S18" s="1"/>
      <c r="T18" s="1"/>
      <c r="U18" s="1"/>
      <c r="V18" s="1"/>
      <c r="W18" s="1"/>
      <c r="X18" s="1"/>
      <c r="Y18" s="1"/>
    </row>
    <row r="19" spans="1:25" ht="15.75">
      <c r="A19" s="53"/>
      <c r="B19" s="409"/>
      <c r="C19" s="409"/>
      <c r="D19" s="409"/>
      <c r="E19" s="47"/>
      <c r="F19" s="47"/>
      <c r="G19" s="47"/>
      <c r="H19" s="47"/>
      <c r="I19" s="47"/>
      <c r="J19" s="47"/>
      <c r="K19" s="50"/>
      <c r="L19" s="50"/>
      <c r="M19" s="47"/>
      <c r="N19" s="50"/>
      <c r="O19" s="50"/>
      <c r="P19" s="50"/>
      <c r="Q19" s="50"/>
      <c r="R19" s="45"/>
      <c r="S19" s="50"/>
      <c r="T19" s="50"/>
      <c r="U19" s="50"/>
      <c r="V19" s="351"/>
      <c r="W19" s="50"/>
      <c r="X19" s="50"/>
      <c r="Y19" s="50"/>
    </row>
    <row r="20" spans="1:25" ht="15.75">
      <c r="A20" s="39"/>
      <c r="B20" s="42" t="s">
        <v>200</v>
      </c>
      <c r="C20" s="49"/>
      <c r="D20" s="52"/>
      <c r="E20" s="47"/>
      <c r="F20" s="47"/>
      <c r="G20" s="47"/>
      <c r="H20" s="47"/>
      <c r="I20" s="51"/>
      <c r="J20" s="51"/>
      <c r="K20" s="50"/>
      <c r="L20" s="50"/>
      <c r="M20" s="51"/>
      <c r="N20" s="50"/>
      <c r="O20" s="50"/>
      <c r="P20" s="50"/>
      <c r="Q20" s="50"/>
      <c r="R20" s="45"/>
      <c r="S20" s="50"/>
      <c r="T20" s="50"/>
      <c r="U20" s="50"/>
      <c r="V20" s="380" t="s">
        <v>178</v>
      </c>
    </row>
    <row r="21" spans="1:25" ht="31.5" customHeight="1">
      <c r="A21" s="39"/>
      <c r="B21" s="42" t="s">
        <v>139</v>
      </c>
      <c r="C21" s="49"/>
      <c r="D21" s="52"/>
      <c r="E21" s="47"/>
      <c r="F21" s="47"/>
      <c r="G21" s="47"/>
      <c r="H21" s="47"/>
      <c r="I21" s="51"/>
      <c r="J21" s="51"/>
      <c r="K21" s="50"/>
      <c r="L21" s="50"/>
      <c r="M21" s="51"/>
      <c r="N21" s="50"/>
      <c r="O21" s="50"/>
      <c r="P21" s="50"/>
      <c r="Q21" s="50"/>
      <c r="R21" s="45"/>
      <c r="S21" s="50"/>
      <c r="T21" s="50"/>
      <c r="U21" s="50"/>
      <c r="V21" s="380" t="s">
        <v>179</v>
      </c>
    </row>
    <row r="22" spans="1:25">
      <c r="V22" s="50" t="s">
        <v>180</v>
      </c>
    </row>
  </sheetData>
  <mergeCells count="12">
    <mergeCell ref="A1:Y1"/>
    <mergeCell ref="T5:U5"/>
    <mergeCell ref="B19:D19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Z20" sqref="Z20"/>
    </sheetView>
  </sheetViews>
  <sheetFormatPr defaultColWidth="9.140625" defaultRowHeight="15"/>
  <cols>
    <col min="1" max="1" width="7.85546875" style="77" customWidth="1"/>
    <col min="2" max="2" width="25" style="77" customWidth="1"/>
    <col min="3" max="15" width="0" style="77" hidden="1" customWidth="1"/>
    <col min="16" max="16" width="14.28515625" style="77" hidden="1" customWidth="1"/>
    <col min="17" max="18" width="13.28515625" style="77" customWidth="1"/>
    <col min="19" max="19" width="12.5703125" style="77" customWidth="1"/>
    <col min="20" max="20" width="14.28515625" style="77" customWidth="1"/>
    <col min="21" max="21" width="13.7109375" style="77" customWidth="1"/>
    <col min="22" max="22" width="13.5703125" style="77" hidden="1" customWidth="1"/>
    <col min="23" max="25" width="14.28515625" style="77" customWidth="1"/>
    <col min="26" max="16384" width="9.140625" style="77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5.75">
      <c r="A2" s="282" t="s">
        <v>141</v>
      </c>
    </row>
    <row r="3" spans="1:25">
      <c r="A3" s="38" t="s">
        <v>140</v>
      </c>
      <c r="B3" s="4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7">
        <v>2019</v>
      </c>
      <c r="Q5" s="429"/>
      <c r="R5" s="446">
        <v>2020</v>
      </c>
      <c r="S5" s="446"/>
      <c r="T5" s="446">
        <v>2021</v>
      </c>
      <c r="U5" s="446"/>
      <c r="W5" s="456">
        <v>2022</v>
      </c>
      <c r="X5" s="457"/>
      <c r="Y5" s="441" t="s">
        <v>199</v>
      </c>
    </row>
    <row r="6" spans="1:25" ht="44.2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401" t="s">
        <v>9</v>
      </c>
      <c r="V6" s="66" t="s">
        <v>6</v>
      </c>
      <c r="W6" s="67" t="s">
        <v>8</v>
      </c>
      <c r="X6" s="401" t="s">
        <v>198</v>
      </c>
      <c r="Y6" s="442"/>
    </row>
    <row r="7" spans="1:25">
      <c r="A7" s="24">
        <v>2001</v>
      </c>
      <c r="B7" s="23" t="s">
        <v>5</v>
      </c>
      <c r="C7" s="22">
        <v>447395</v>
      </c>
      <c r="D7" s="5">
        <v>750000</v>
      </c>
      <c r="E7" s="5">
        <v>364142</v>
      </c>
      <c r="F7" s="5">
        <f>E7/D7*100</f>
        <v>48.552266666666668</v>
      </c>
      <c r="G7" s="5">
        <v>1020000</v>
      </c>
      <c r="H7" s="5">
        <v>690751.64</v>
      </c>
      <c r="I7" s="5">
        <f>H7/G7*100</f>
        <v>67.720749019607837</v>
      </c>
      <c r="J7" s="5"/>
      <c r="K7" s="5"/>
      <c r="L7" s="5"/>
      <c r="M7" s="5"/>
      <c r="N7" s="5">
        <v>1400000</v>
      </c>
      <c r="O7" s="5">
        <v>1357000</v>
      </c>
      <c r="P7" s="80"/>
      <c r="Q7" s="80"/>
      <c r="R7" s="80"/>
      <c r="S7" s="80"/>
      <c r="T7" s="80"/>
      <c r="U7" s="80"/>
      <c r="V7" s="80">
        <v>2000000</v>
      </c>
      <c r="W7" s="80">
        <v>2000000</v>
      </c>
      <c r="X7" s="80"/>
      <c r="Y7" s="80"/>
    </row>
    <row r="8" spans="1:25">
      <c r="A8" s="16">
        <v>2002</v>
      </c>
      <c r="B8" s="21" t="s">
        <v>3</v>
      </c>
      <c r="C8" s="16"/>
      <c r="D8" s="11"/>
      <c r="E8" s="11"/>
      <c r="F8" s="5"/>
      <c r="G8" s="11"/>
      <c r="H8" s="11"/>
      <c r="I8" s="5"/>
      <c r="J8" s="5"/>
      <c r="K8" s="11"/>
      <c r="L8" s="5"/>
      <c r="M8" s="5"/>
      <c r="N8" s="11"/>
      <c r="O8" s="11"/>
      <c r="P8" s="57"/>
      <c r="Q8" s="57"/>
      <c r="R8" s="57"/>
      <c r="S8" s="57"/>
      <c r="T8" s="57"/>
      <c r="U8" s="80"/>
      <c r="V8" s="57">
        <v>1000000</v>
      </c>
      <c r="W8" s="57">
        <v>1000000</v>
      </c>
      <c r="X8" s="57"/>
      <c r="Y8" s="57"/>
    </row>
    <row r="9" spans="1:25">
      <c r="A9" s="16">
        <v>2102</v>
      </c>
      <c r="B9" s="17" t="s">
        <v>4</v>
      </c>
      <c r="C9" s="18">
        <v>1194678</v>
      </c>
      <c r="D9" s="11">
        <v>2760000</v>
      </c>
      <c r="E9" s="11">
        <v>2751693</v>
      </c>
      <c r="F9" s="5">
        <f>E9/D9*100</f>
        <v>99.69902173913043</v>
      </c>
      <c r="G9" s="11">
        <v>1500000</v>
      </c>
      <c r="H9" s="11">
        <v>1463785</v>
      </c>
      <c r="I9" s="5">
        <f>H9/G9*100</f>
        <v>97.585666666666668</v>
      </c>
      <c r="J9" s="11"/>
      <c r="K9" s="11">
        <v>1728021</v>
      </c>
      <c r="L9" s="5">
        <f>K9/M9*100</f>
        <v>86.401049999999998</v>
      </c>
      <c r="M9" s="11">
        <v>2000000</v>
      </c>
      <c r="N9" s="11">
        <v>5230000</v>
      </c>
      <c r="O9" s="11">
        <v>4893355.34</v>
      </c>
      <c r="P9" s="57">
        <v>1000000</v>
      </c>
      <c r="Q9" s="57"/>
      <c r="R9" s="57">
        <v>222500</v>
      </c>
      <c r="S9" s="57">
        <v>214408</v>
      </c>
      <c r="T9" s="57">
        <v>500000</v>
      </c>
      <c r="U9" s="57">
        <v>369661.6</v>
      </c>
      <c r="V9" s="57">
        <v>500000</v>
      </c>
      <c r="W9" s="57">
        <v>500000</v>
      </c>
      <c r="X9" s="57"/>
      <c r="Y9" s="57"/>
    </row>
    <row r="10" spans="1:25">
      <c r="A10" s="16">
        <v>2103</v>
      </c>
      <c r="B10" s="17" t="s">
        <v>3</v>
      </c>
      <c r="C10" s="16"/>
      <c r="D10" s="11">
        <v>700000</v>
      </c>
      <c r="E10" s="11">
        <v>577326</v>
      </c>
      <c r="F10" s="5">
        <f>E10/D10*100</f>
        <v>82.475142857142856</v>
      </c>
      <c r="G10" s="11">
        <v>1650000</v>
      </c>
      <c r="H10" s="11">
        <v>1536150</v>
      </c>
      <c r="I10" s="5">
        <f>H10/G10*100</f>
        <v>93.100000000000009</v>
      </c>
      <c r="J10" s="11">
        <v>500000</v>
      </c>
      <c r="K10" s="11">
        <v>567043</v>
      </c>
      <c r="L10" s="5">
        <f>K10/M10*100</f>
        <v>49.308086956521741</v>
      </c>
      <c r="M10" s="11">
        <v>1150000</v>
      </c>
      <c r="N10" s="11">
        <v>500000</v>
      </c>
      <c r="O10" s="11">
        <v>458503.35</v>
      </c>
      <c r="P10" s="57">
        <v>800000</v>
      </c>
      <c r="Q10" s="57"/>
      <c r="R10" s="57">
        <v>386350</v>
      </c>
      <c r="S10" s="57">
        <v>258290</v>
      </c>
      <c r="T10" s="57">
        <v>500000</v>
      </c>
      <c r="U10" s="80">
        <v>469200</v>
      </c>
      <c r="V10" s="57">
        <v>1000000</v>
      </c>
      <c r="W10" s="57">
        <v>1000000</v>
      </c>
      <c r="X10" s="57"/>
      <c r="Y10" s="57"/>
    </row>
    <row r="11" spans="1:25">
      <c r="A11" s="14">
        <v>2106</v>
      </c>
      <c r="B11" s="10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5"/>
      <c r="M11" s="10"/>
      <c r="N11" s="10"/>
      <c r="O11" s="10"/>
      <c r="P11" s="57"/>
      <c r="Q11" s="57"/>
      <c r="R11" s="57"/>
      <c r="S11" s="12"/>
      <c r="T11" s="57">
        <v>15000000</v>
      </c>
      <c r="U11" s="80">
        <v>5691397.96</v>
      </c>
      <c r="V11" s="57">
        <f>1000000</f>
        <v>1000000</v>
      </c>
      <c r="W11" s="57">
        <f>1000000</f>
        <v>1000000</v>
      </c>
      <c r="X11" s="57"/>
      <c r="Y11" s="57"/>
    </row>
    <row r="12" spans="1:25">
      <c r="A12" s="13">
        <v>2507</v>
      </c>
      <c r="B12" s="12" t="s">
        <v>1</v>
      </c>
      <c r="C12" s="12"/>
      <c r="D12" s="12"/>
      <c r="E12" s="12"/>
      <c r="F12" s="12"/>
      <c r="G12" s="10"/>
      <c r="H12" s="12"/>
      <c r="I12" s="10"/>
      <c r="J12" s="10"/>
      <c r="K12" s="10"/>
      <c r="L12" s="5"/>
      <c r="M12" s="10"/>
      <c r="N12" s="10"/>
      <c r="O12" s="10"/>
      <c r="P12" s="57"/>
      <c r="Q12" s="57"/>
      <c r="R12" s="57"/>
      <c r="S12" s="12"/>
      <c r="T12" s="57"/>
      <c r="U12" s="57"/>
      <c r="V12" s="57">
        <v>3000000</v>
      </c>
      <c r="W12" s="57">
        <v>3000000</v>
      </c>
      <c r="X12" s="57"/>
      <c r="Y12" s="57"/>
    </row>
    <row r="13" spans="1:25" ht="16.5" thickBot="1">
      <c r="A13" s="7" t="s">
        <v>0</v>
      </c>
      <c r="B13" s="7"/>
      <c r="C13" s="4">
        <f>SUM(C8:C10)</f>
        <v>1194678</v>
      </c>
      <c r="D13" s="4">
        <f>SUM(D8:D10)</f>
        <v>3460000</v>
      </c>
      <c r="E13" s="4">
        <f>SUM(E8:E10)</f>
        <v>3329019</v>
      </c>
      <c r="F13" s="6">
        <f>E13/D13*100</f>
        <v>96.214421965317925</v>
      </c>
      <c r="G13" s="4">
        <f>SUM(G8:G10)</f>
        <v>3150000</v>
      </c>
      <c r="H13" s="4">
        <f>SUM(H8:H10)</f>
        <v>2999935</v>
      </c>
      <c r="I13" s="4">
        <f>H13/G13*100</f>
        <v>95.236031746031742</v>
      </c>
      <c r="J13" s="4">
        <f>SUM(J8:J10)</f>
        <v>500000</v>
      </c>
      <c r="K13" s="4">
        <f>SUM(K8:K10)</f>
        <v>2295064</v>
      </c>
      <c r="L13" s="5">
        <f>K13/M13*100</f>
        <v>72.859174603174608</v>
      </c>
      <c r="M13" s="4">
        <f>SUM(M8:M10)</f>
        <v>3150000</v>
      </c>
      <c r="N13" s="4">
        <f>SUM(N8:N10)</f>
        <v>5730000</v>
      </c>
      <c r="O13" s="4">
        <f>SUM(O8:O10)</f>
        <v>5351858.6899999995</v>
      </c>
      <c r="P13" s="4">
        <f>SUM(P7:P12)</f>
        <v>1800000</v>
      </c>
      <c r="Q13" s="4">
        <f t="shared" ref="Q13:T13" si="0">SUM(Q7:Q12)</f>
        <v>0</v>
      </c>
      <c r="R13" s="4">
        <f t="shared" si="0"/>
        <v>608850</v>
      </c>
      <c r="S13" s="4">
        <f t="shared" si="0"/>
        <v>472698</v>
      </c>
      <c r="T13" s="4">
        <f t="shared" si="0"/>
        <v>16000000</v>
      </c>
      <c r="U13" s="4">
        <f>SUM(U7:U12)</f>
        <v>6530259.5599999996</v>
      </c>
      <c r="V13" s="4">
        <f>SUM(V7:V12)</f>
        <v>8500000</v>
      </c>
      <c r="W13" s="4">
        <f>SUM(W7:W12)</f>
        <v>8500000</v>
      </c>
      <c r="X13" s="4">
        <f t="shared" ref="X13:Y13" si="1">SUM(X7:X12)</f>
        <v>0</v>
      </c>
      <c r="Y13" s="4">
        <f t="shared" si="1"/>
        <v>0</v>
      </c>
    </row>
    <row r="14" spans="1:25" ht="15.75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1"/>
      <c r="T14" s="1"/>
      <c r="U14" s="1"/>
      <c r="V14" s="1"/>
      <c r="W14" s="1"/>
      <c r="X14" s="1"/>
      <c r="Y14" s="1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1"/>
      <c r="T15" s="1"/>
      <c r="U15" s="1"/>
      <c r="V15" s="1"/>
      <c r="W15" s="1"/>
      <c r="X15" s="1"/>
      <c r="Y15" s="1"/>
    </row>
    <row r="17" spans="2:22" ht="15.75">
      <c r="B17" s="42" t="s">
        <v>200</v>
      </c>
      <c r="V17" s="380" t="s">
        <v>178</v>
      </c>
    </row>
    <row r="18" spans="2:22" ht="23.25" customHeight="1">
      <c r="B18" s="42" t="s">
        <v>139</v>
      </c>
      <c r="V18" s="380" t="s">
        <v>179</v>
      </c>
    </row>
    <row r="19" spans="2:22">
      <c r="V19" s="50" t="s">
        <v>180</v>
      </c>
    </row>
  </sheetData>
  <mergeCells count="11">
    <mergeCell ref="A1:Y1"/>
    <mergeCell ref="T5:U5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6" right="0.47" top="0.75" bottom="0.75" header="0.3" footer="0.3"/>
  <pageSetup paperSize="9"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C29"/>
  <sheetViews>
    <sheetView workbookViewId="0">
      <selection activeCell="J19" sqref="J19"/>
    </sheetView>
  </sheetViews>
  <sheetFormatPr defaultRowHeight="15"/>
  <cols>
    <col min="1" max="1" width="9.28515625" customWidth="1"/>
    <col min="2" max="2" width="40.85546875" customWidth="1"/>
    <col min="3" max="3" width="7.42578125" style="356" customWidth="1"/>
  </cols>
  <sheetData>
    <row r="3" spans="1:3" ht="29.25" customHeight="1">
      <c r="A3" s="343" t="s">
        <v>170</v>
      </c>
      <c r="B3" s="343" t="s">
        <v>171</v>
      </c>
      <c r="C3" s="355" t="s">
        <v>173</v>
      </c>
    </row>
    <row r="4" spans="1:3">
      <c r="A4" s="301">
        <v>300</v>
      </c>
      <c r="B4" s="301" t="s">
        <v>137</v>
      </c>
      <c r="C4" s="357">
        <v>29</v>
      </c>
    </row>
    <row r="5" spans="1:3">
      <c r="A5" s="301">
        <v>301</v>
      </c>
      <c r="B5" s="301" t="s">
        <v>131</v>
      </c>
      <c r="C5" s="357">
        <v>15</v>
      </c>
    </row>
    <row r="6" spans="1:3">
      <c r="A6" s="301">
        <v>302</v>
      </c>
      <c r="B6" s="301" t="s">
        <v>152</v>
      </c>
      <c r="C6" s="357">
        <v>20</v>
      </c>
    </row>
    <row r="7" spans="1:3">
      <c r="A7" s="301">
        <v>303</v>
      </c>
      <c r="B7" s="301" t="s">
        <v>153</v>
      </c>
      <c r="C7" s="357">
        <v>19</v>
      </c>
    </row>
    <row r="8" spans="1:3">
      <c r="A8" s="301">
        <v>304</v>
      </c>
      <c r="B8" s="301" t="s">
        <v>122</v>
      </c>
      <c r="C8" s="357">
        <v>8</v>
      </c>
    </row>
    <row r="9" spans="1:3">
      <c r="A9" s="301">
        <v>305</v>
      </c>
      <c r="B9" s="301" t="s">
        <v>154</v>
      </c>
      <c r="C9" s="357">
        <v>27</v>
      </c>
    </row>
    <row r="10" spans="1:3">
      <c r="A10" s="301">
        <v>306</v>
      </c>
      <c r="B10" s="301" t="s">
        <v>155</v>
      </c>
      <c r="C10" s="357">
        <v>25</v>
      </c>
    </row>
    <row r="11" spans="1:3">
      <c r="A11" s="301">
        <v>307</v>
      </c>
      <c r="B11" s="301" t="s">
        <v>156</v>
      </c>
      <c r="C11" s="357">
        <v>12</v>
      </c>
    </row>
    <row r="12" spans="1:3">
      <c r="A12" s="301">
        <v>308</v>
      </c>
      <c r="B12" s="301" t="s">
        <v>108</v>
      </c>
      <c r="C12" s="357">
        <v>26</v>
      </c>
    </row>
    <row r="13" spans="1:3">
      <c r="A13" s="301">
        <v>309</v>
      </c>
      <c r="B13" s="301" t="s">
        <v>157</v>
      </c>
      <c r="C13" s="357">
        <v>6</v>
      </c>
    </row>
    <row r="14" spans="1:3">
      <c r="A14" s="301">
        <v>310</v>
      </c>
      <c r="B14" s="301" t="s">
        <v>158</v>
      </c>
      <c r="C14" s="357">
        <v>17</v>
      </c>
    </row>
    <row r="15" spans="1:3">
      <c r="A15" s="301">
        <v>311</v>
      </c>
      <c r="B15" s="301" t="s">
        <v>100</v>
      </c>
      <c r="C15" s="357">
        <v>14</v>
      </c>
    </row>
    <row r="16" spans="1:3">
      <c r="A16" s="301">
        <v>312</v>
      </c>
      <c r="B16" s="301" t="s">
        <v>159</v>
      </c>
      <c r="C16" s="357">
        <v>11</v>
      </c>
    </row>
    <row r="17" spans="1:3">
      <c r="A17" s="301">
        <v>313</v>
      </c>
      <c r="B17" s="301" t="s">
        <v>160</v>
      </c>
      <c r="C17" s="357">
        <v>7</v>
      </c>
    </row>
    <row r="18" spans="1:3">
      <c r="A18" s="301">
        <v>314</v>
      </c>
      <c r="B18" s="301" t="s">
        <v>91</v>
      </c>
      <c r="C18" s="357">
        <v>13</v>
      </c>
    </row>
    <row r="19" spans="1:3">
      <c r="A19" s="301">
        <v>315</v>
      </c>
      <c r="B19" s="301" t="s">
        <v>161</v>
      </c>
      <c r="C19" s="357">
        <v>22</v>
      </c>
    </row>
    <row r="20" spans="1:3">
      <c r="A20" s="301">
        <v>316</v>
      </c>
      <c r="B20" s="301" t="s">
        <v>162</v>
      </c>
      <c r="C20" s="357">
        <v>21</v>
      </c>
    </row>
    <row r="21" spans="1:3">
      <c r="A21" s="301">
        <v>317</v>
      </c>
      <c r="B21" s="301" t="s">
        <v>163</v>
      </c>
      <c r="C21" s="357">
        <v>28</v>
      </c>
    </row>
    <row r="22" spans="1:3">
      <c r="A22" s="301">
        <v>318</v>
      </c>
      <c r="B22" s="301" t="s">
        <v>76</v>
      </c>
      <c r="C22" s="360" t="s">
        <v>174</v>
      </c>
    </row>
    <row r="23" spans="1:3" ht="33.75" customHeight="1">
      <c r="A23" s="301">
        <v>319</v>
      </c>
      <c r="B23" s="340" t="s">
        <v>164</v>
      </c>
      <c r="C23" s="358">
        <v>9</v>
      </c>
    </row>
    <row r="24" spans="1:3">
      <c r="A24" s="301">
        <v>320</v>
      </c>
      <c r="B24" s="301" t="s">
        <v>63</v>
      </c>
      <c r="C24" s="358"/>
    </row>
    <row r="25" spans="1:3">
      <c r="A25" s="301">
        <v>321</v>
      </c>
      <c r="B25" s="301" t="s">
        <v>165</v>
      </c>
      <c r="C25" s="358">
        <v>3</v>
      </c>
    </row>
    <row r="26" spans="1:3">
      <c r="A26" s="301">
        <v>322</v>
      </c>
      <c r="B26" s="301" t="s">
        <v>166</v>
      </c>
      <c r="C26" s="358">
        <v>23</v>
      </c>
    </row>
    <row r="27" spans="1:3">
      <c r="A27" s="301">
        <v>323</v>
      </c>
      <c r="B27" s="301" t="s">
        <v>167</v>
      </c>
      <c r="C27" s="359">
        <v>10</v>
      </c>
    </row>
    <row r="28" spans="1:3">
      <c r="A28" s="301">
        <v>324</v>
      </c>
      <c r="B28" s="301" t="s">
        <v>168</v>
      </c>
      <c r="C28" s="359">
        <v>24</v>
      </c>
    </row>
    <row r="29" spans="1:3">
      <c r="A29" s="301">
        <v>325</v>
      </c>
      <c r="B29" s="301" t="s">
        <v>141</v>
      </c>
      <c r="C29" s="359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activeCell="L34" sqref="L34"/>
    </sheetView>
  </sheetViews>
  <sheetFormatPr defaultRowHeight="15"/>
  <cols>
    <col min="1" max="1" width="8.140625" customWidth="1"/>
    <col min="2" max="2" width="24.5703125" customWidth="1"/>
    <col min="3" max="3" width="13" hidden="1" customWidth="1"/>
    <col min="4" max="4" width="13.28515625" customWidth="1"/>
    <col min="5" max="5" width="13.5703125" customWidth="1"/>
    <col min="6" max="6" width="13.140625" customWidth="1"/>
    <col min="7" max="7" width="14.5703125" customWidth="1"/>
    <col min="8" max="8" width="13" customWidth="1"/>
    <col min="9" max="9" width="13.85546875" hidden="1" customWidth="1"/>
    <col min="10" max="10" width="13.5703125" customWidth="1"/>
    <col min="11" max="11" width="13.85546875" customWidth="1"/>
    <col min="12" max="12" width="14.5703125" customWidth="1"/>
    <col min="13" max="13" width="13.140625" customWidth="1"/>
    <col min="14" max="14" width="11.7109375" customWidth="1"/>
    <col min="15" max="15" width="9.28515625" bestFit="1" customWidth="1"/>
    <col min="16" max="16" width="14.28515625" style="269" bestFit="1" customWidth="1"/>
  </cols>
  <sheetData>
    <row r="1" spans="1:14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4" ht="18.75">
      <c r="A2" s="73" t="s">
        <v>137</v>
      </c>
      <c r="B2" s="73"/>
      <c r="C2" s="265"/>
      <c r="D2" s="265"/>
      <c r="E2" s="266"/>
      <c r="F2" s="265"/>
      <c r="G2" s="265"/>
      <c r="H2" s="265"/>
      <c r="I2" s="265"/>
      <c r="J2" s="73"/>
      <c r="K2" s="73"/>
      <c r="L2" s="73"/>
    </row>
    <row r="3" spans="1:14">
      <c r="A3" s="38" t="s">
        <v>133</v>
      </c>
      <c r="B3" s="39"/>
      <c r="C3" s="39"/>
      <c r="D3" s="39"/>
      <c r="E3" s="41"/>
      <c r="F3" s="39"/>
      <c r="G3" s="39"/>
      <c r="H3" s="39"/>
      <c r="I3" s="39"/>
      <c r="J3" s="262"/>
      <c r="K3" s="262"/>
      <c r="L3" s="262"/>
    </row>
    <row r="4" spans="1:14" ht="18.75">
      <c r="A4" s="38" t="s">
        <v>136</v>
      </c>
      <c r="B4" s="104"/>
      <c r="C4" s="214"/>
      <c r="D4" s="214"/>
      <c r="E4" s="261"/>
      <c r="F4" s="214"/>
      <c r="G4" s="214"/>
      <c r="H4" s="214"/>
      <c r="I4" s="214"/>
      <c r="J4" s="214"/>
      <c r="K4" s="214"/>
      <c r="L4" s="214"/>
    </row>
    <row r="5" spans="1:14" ht="15" customHeight="1">
      <c r="A5" s="430" t="s">
        <v>15</v>
      </c>
      <c r="B5" s="431"/>
      <c r="D5" s="391">
        <v>2019</v>
      </c>
      <c r="E5" s="435">
        <v>2020</v>
      </c>
      <c r="F5" s="435"/>
      <c r="G5" s="435">
        <v>2021</v>
      </c>
      <c r="H5" s="435"/>
      <c r="I5" s="259">
        <v>2022</v>
      </c>
      <c r="J5" s="440">
        <v>2022</v>
      </c>
      <c r="K5" s="440"/>
      <c r="L5" s="441" t="s">
        <v>199</v>
      </c>
    </row>
    <row r="6" spans="1:14" ht="43.5" customHeight="1">
      <c r="A6" s="432"/>
      <c r="B6" s="433"/>
      <c r="C6" s="325" t="s">
        <v>8</v>
      </c>
      <c r="D6" s="66" t="s">
        <v>10</v>
      </c>
      <c r="E6" s="67" t="s">
        <v>8</v>
      </c>
      <c r="F6" s="66" t="s">
        <v>10</v>
      </c>
      <c r="G6" s="67" t="s">
        <v>8</v>
      </c>
      <c r="H6" s="393" t="s">
        <v>10</v>
      </c>
      <c r="J6" s="397" t="s">
        <v>8</v>
      </c>
      <c r="K6" s="392" t="s">
        <v>198</v>
      </c>
      <c r="L6" s="442"/>
      <c r="N6" s="398"/>
    </row>
    <row r="7" spans="1:14">
      <c r="A7" s="204">
        <v>2001</v>
      </c>
      <c r="B7" s="21" t="s">
        <v>5</v>
      </c>
      <c r="C7" s="80">
        <v>1000000</v>
      </c>
      <c r="D7" s="80">
        <v>55456</v>
      </c>
      <c r="E7" s="80">
        <v>4670000</v>
      </c>
      <c r="F7" s="80">
        <v>20205175.530000001</v>
      </c>
      <c r="G7" s="80">
        <v>10000000</v>
      </c>
      <c r="H7" s="375">
        <v>6480740.71</v>
      </c>
      <c r="I7" s="80">
        <v>10000000</v>
      </c>
      <c r="J7" s="301"/>
      <c r="K7" s="301"/>
      <c r="L7" s="301"/>
    </row>
    <row r="8" spans="1:14">
      <c r="A8" s="24">
        <v>2002</v>
      </c>
      <c r="B8" s="21" t="s">
        <v>26</v>
      </c>
      <c r="C8" s="80">
        <v>200000</v>
      </c>
      <c r="D8" s="80">
        <v>99252</v>
      </c>
      <c r="E8" s="80">
        <v>127000</v>
      </c>
      <c r="F8" s="80">
        <v>47586</v>
      </c>
      <c r="G8" s="80">
        <v>200000</v>
      </c>
      <c r="H8" s="375">
        <v>126050.96</v>
      </c>
      <c r="I8" s="80">
        <v>500000</v>
      </c>
      <c r="J8" s="80">
        <v>500000</v>
      </c>
      <c r="K8" s="80"/>
      <c r="L8" s="80"/>
    </row>
    <row r="9" spans="1:14">
      <c r="A9" s="16">
        <v>2003</v>
      </c>
      <c r="B9" s="21" t="s">
        <v>134</v>
      </c>
      <c r="C9" s="80"/>
      <c r="D9" s="80"/>
      <c r="E9" s="80"/>
      <c r="F9" s="80"/>
      <c r="G9" s="80"/>
      <c r="H9" s="375">
        <v>2337001.87</v>
      </c>
      <c r="I9" s="80"/>
      <c r="J9" s="80">
        <v>2000000</v>
      </c>
      <c r="K9" s="80"/>
      <c r="L9" s="80"/>
    </row>
    <row r="10" spans="1:14">
      <c r="A10" s="16">
        <v>2005</v>
      </c>
      <c r="B10" s="21" t="s">
        <v>135</v>
      </c>
      <c r="C10" s="80"/>
      <c r="D10" s="80">
        <v>10123396</v>
      </c>
      <c r="E10" s="80">
        <v>30000000</v>
      </c>
      <c r="F10" s="80">
        <v>23831455.969999999</v>
      </c>
      <c r="G10" s="80">
        <v>30000000</v>
      </c>
      <c r="H10" s="375">
        <v>19970113.949999999</v>
      </c>
      <c r="I10" s="80">
        <v>30000000</v>
      </c>
      <c r="J10" s="80">
        <v>15000000</v>
      </c>
      <c r="K10" s="80"/>
      <c r="L10" s="80"/>
    </row>
    <row r="11" spans="1:14">
      <c r="A11" s="16">
        <v>2101</v>
      </c>
      <c r="B11" s="21" t="s">
        <v>134</v>
      </c>
      <c r="C11" s="80"/>
      <c r="D11" s="80">
        <v>0</v>
      </c>
      <c r="E11" s="80">
        <v>20250000</v>
      </c>
      <c r="F11" s="80">
        <v>0</v>
      </c>
      <c r="G11" s="80">
        <v>0</v>
      </c>
      <c r="H11" s="376"/>
      <c r="I11" s="80">
        <v>0</v>
      </c>
      <c r="J11" s="152"/>
      <c r="K11" s="152"/>
      <c r="L11" s="152"/>
    </row>
    <row r="12" spans="1:14">
      <c r="A12" s="16">
        <v>2102</v>
      </c>
      <c r="B12" s="21" t="s">
        <v>4</v>
      </c>
      <c r="C12" s="80">
        <v>600000</v>
      </c>
      <c r="D12" s="80">
        <v>1568720</v>
      </c>
      <c r="E12" s="80">
        <v>680000</v>
      </c>
      <c r="F12" s="80">
        <v>4512082</v>
      </c>
      <c r="G12" s="80">
        <v>500000</v>
      </c>
      <c r="H12" s="375">
        <v>1948417.49</v>
      </c>
      <c r="I12" s="80">
        <v>1000000</v>
      </c>
      <c r="J12" s="80">
        <v>1000000</v>
      </c>
      <c r="K12" s="80"/>
      <c r="L12" s="80"/>
    </row>
    <row r="13" spans="1:14">
      <c r="A13" s="16">
        <v>2103</v>
      </c>
      <c r="B13" s="21" t="s">
        <v>3</v>
      </c>
      <c r="C13" s="80">
        <v>100000</v>
      </c>
      <c r="D13" s="80">
        <v>192556</v>
      </c>
      <c r="E13" s="80">
        <v>236000</v>
      </c>
      <c r="F13" s="80">
        <v>2082812.9</v>
      </c>
      <c r="G13" s="80">
        <v>200000</v>
      </c>
      <c r="H13" s="375">
        <v>200000</v>
      </c>
      <c r="I13" s="80">
        <v>500000</v>
      </c>
      <c r="J13" s="80">
        <v>500000</v>
      </c>
      <c r="K13" s="80"/>
      <c r="L13" s="80"/>
    </row>
    <row r="14" spans="1:14" ht="16.5" thickBot="1">
      <c r="A14" s="7" t="s">
        <v>0</v>
      </c>
      <c r="B14" s="7"/>
      <c r="C14" s="4">
        <f t="shared" ref="C14:L14" si="0">SUM(C7:C13)</f>
        <v>1900000</v>
      </c>
      <c r="D14" s="4">
        <f>SUM(D7:D13)</f>
        <v>12039380</v>
      </c>
      <c r="E14" s="4">
        <f t="shared" si="0"/>
        <v>55963000</v>
      </c>
      <c r="F14" s="4">
        <f t="shared" si="0"/>
        <v>50679112.399999999</v>
      </c>
      <c r="G14" s="4">
        <f t="shared" si="0"/>
        <v>40900000</v>
      </c>
      <c r="H14" s="4">
        <f>SUM(H7:H13)</f>
        <v>31062324.979999997</v>
      </c>
      <c r="I14" s="4">
        <f t="shared" si="0"/>
        <v>42000000</v>
      </c>
      <c r="J14" s="4">
        <f t="shared" si="0"/>
        <v>19000000</v>
      </c>
      <c r="K14" s="4">
        <f t="shared" si="0"/>
        <v>0</v>
      </c>
      <c r="L14" s="4">
        <f t="shared" si="0"/>
        <v>0</v>
      </c>
    </row>
    <row r="15" spans="1:14" ht="15.75" thickTop="1">
      <c r="A15" s="1"/>
      <c r="B15" s="1"/>
      <c r="C15" s="1"/>
      <c r="D15" s="1"/>
      <c r="E15" s="3"/>
      <c r="F15" s="1"/>
      <c r="G15" s="1"/>
      <c r="H15" s="1"/>
      <c r="I15" s="1"/>
      <c r="J15" s="305"/>
      <c r="K15" s="305"/>
      <c r="L15" s="305"/>
    </row>
    <row r="16" spans="1:14">
      <c r="A16" s="38" t="s">
        <v>133</v>
      </c>
      <c r="B16" s="39"/>
      <c r="C16" s="39"/>
      <c r="D16" s="39"/>
      <c r="E16" s="41"/>
      <c r="F16" s="39"/>
      <c r="G16" s="39"/>
      <c r="H16" s="39"/>
      <c r="I16" s="39"/>
      <c r="J16" s="306"/>
      <c r="K16" s="306"/>
      <c r="L16" s="306"/>
    </row>
    <row r="17" spans="1:16" ht="15.75">
      <c r="A17" s="38" t="s">
        <v>132</v>
      </c>
      <c r="B17" s="37"/>
      <c r="C17" s="1"/>
      <c r="D17" s="1"/>
      <c r="E17" s="3"/>
      <c r="F17" s="1"/>
      <c r="G17" s="1"/>
      <c r="H17" s="1"/>
      <c r="I17" s="1"/>
      <c r="J17" s="305"/>
      <c r="K17" s="305"/>
      <c r="L17" s="305"/>
    </row>
    <row r="18" spans="1:16" ht="15" customHeight="1">
      <c r="A18" s="430" t="s">
        <v>15</v>
      </c>
      <c r="B18" s="431"/>
      <c r="D18" s="391">
        <v>2019</v>
      </c>
      <c r="E18" s="435">
        <v>2020</v>
      </c>
      <c r="F18" s="435"/>
      <c r="G18" s="435">
        <v>2021</v>
      </c>
      <c r="H18" s="435"/>
      <c r="I18" s="70">
        <v>2022</v>
      </c>
      <c r="J18" s="440">
        <v>2022</v>
      </c>
      <c r="K18" s="440"/>
      <c r="L18" s="441" t="s">
        <v>199</v>
      </c>
      <c r="P18" s="270"/>
    </row>
    <row r="19" spans="1:16" ht="40.5" customHeight="1">
      <c r="A19" s="432"/>
      <c r="B19" s="433"/>
      <c r="C19" s="68" t="s">
        <v>8</v>
      </c>
      <c r="D19" s="66" t="s">
        <v>10</v>
      </c>
      <c r="E19" s="67" t="s">
        <v>8</v>
      </c>
      <c r="F19" s="66" t="s">
        <v>10</v>
      </c>
      <c r="G19" s="67" t="s">
        <v>8</v>
      </c>
      <c r="H19" s="393" t="s">
        <v>10</v>
      </c>
      <c r="I19" s="259" t="s">
        <v>6</v>
      </c>
      <c r="J19" s="397" t="s">
        <v>8</v>
      </c>
      <c r="K19" s="392" t="s">
        <v>198</v>
      </c>
      <c r="L19" s="442"/>
      <c r="P19" s="270"/>
    </row>
    <row r="20" spans="1:16">
      <c r="A20" s="24">
        <v>2001</v>
      </c>
      <c r="B20" s="21" t="s">
        <v>5</v>
      </c>
      <c r="C20" s="80">
        <v>800000</v>
      </c>
      <c r="D20" s="80">
        <v>0</v>
      </c>
      <c r="E20" s="80">
        <v>0</v>
      </c>
      <c r="F20" s="80"/>
      <c r="G20" s="80">
        <v>0</v>
      </c>
      <c r="H20" s="80"/>
      <c r="I20" s="80">
        <v>10000000</v>
      </c>
      <c r="J20" s="80">
        <v>20000000</v>
      </c>
      <c r="K20" s="80"/>
      <c r="L20" s="80"/>
      <c r="P20" s="270"/>
    </row>
    <row r="21" spans="1:16">
      <c r="A21" s="24">
        <v>2002</v>
      </c>
      <c r="B21" s="21" t="s">
        <v>26</v>
      </c>
      <c r="C21" s="80">
        <v>100000</v>
      </c>
      <c r="D21" s="80">
        <v>900</v>
      </c>
      <c r="E21" s="80">
        <v>0</v>
      </c>
      <c r="F21" s="80">
        <v>0</v>
      </c>
      <c r="G21" s="80">
        <v>0</v>
      </c>
      <c r="H21" s="80"/>
      <c r="I21" s="80">
        <v>500000</v>
      </c>
      <c r="J21" s="80"/>
      <c r="K21" s="80"/>
      <c r="L21" s="80"/>
      <c r="P21" s="270"/>
    </row>
    <row r="22" spans="1:16">
      <c r="A22" s="24">
        <v>2102</v>
      </c>
      <c r="B22" s="21" t="s">
        <v>4</v>
      </c>
      <c r="C22" s="80">
        <v>500000</v>
      </c>
      <c r="D22" s="80">
        <v>4565804</v>
      </c>
      <c r="E22" s="80">
        <v>1000000</v>
      </c>
      <c r="F22" s="80">
        <v>51615</v>
      </c>
      <c r="G22" s="80">
        <v>500000</v>
      </c>
      <c r="H22" s="80">
        <v>150000</v>
      </c>
      <c r="I22" s="80">
        <v>5000000</v>
      </c>
      <c r="J22" s="80">
        <v>5000000</v>
      </c>
      <c r="K22" s="80"/>
      <c r="L22" s="80"/>
      <c r="P22" s="270"/>
    </row>
    <row r="23" spans="1:16">
      <c r="A23" s="24">
        <v>2103</v>
      </c>
      <c r="B23" s="21" t="s">
        <v>3</v>
      </c>
      <c r="C23" s="80">
        <v>200000</v>
      </c>
      <c r="D23" s="80">
        <v>2931904</v>
      </c>
      <c r="E23" s="80">
        <v>200000</v>
      </c>
      <c r="F23" s="80">
        <v>68900</v>
      </c>
      <c r="G23" s="80">
        <v>100000</v>
      </c>
      <c r="H23" s="80">
        <v>1117286.5</v>
      </c>
      <c r="I23" s="80">
        <v>2000000</v>
      </c>
      <c r="J23" s="80">
        <v>2000000</v>
      </c>
      <c r="K23" s="80"/>
      <c r="L23" s="80"/>
      <c r="P23" s="270"/>
    </row>
    <row r="24" spans="1:16">
      <c r="A24" s="16">
        <v>2104</v>
      </c>
      <c r="B24" s="140" t="s">
        <v>33</v>
      </c>
      <c r="C24" s="57"/>
      <c r="D24" s="57"/>
      <c r="E24" s="57">
        <v>0</v>
      </c>
      <c r="F24" s="57"/>
      <c r="G24" s="57">
        <v>10000000</v>
      </c>
      <c r="H24" s="80">
        <v>606209.1</v>
      </c>
      <c r="I24" s="57">
        <v>0</v>
      </c>
      <c r="J24" s="57"/>
      <c r="K24" s="57"/>
      <c r="L24" s="57"/>
      <c r="P24" s="270"/>
    </row>
    <row r="25" spans="1:16">
      <c r="A25" s="14">
        <v>2106</v>
      </c>
      <c r="B25" s="10" t="s">
        <v>2</v>
      </c>
      <c r="C25" s="10"/>
      <c r="D25" s="10"/>
      <c r="E25" s="80"/>
      <c r="F25" s="10"/>
      <c r="G25" s="10"/>
      <c r="H25" s="101"/>
      <c r="I25" s="10"/>
      <c r="J25" s="80"/>
      <c r="K25" s="80"/>
      <c r="L25" s="80"/>
    </row>
    <row r="26" spans="1:16" ht="16.5" thickBot="1">
      <c r="A26" s="252" t="s">
        <v>0</v>
      </c>
      <c r="B26" s="252"/>
      <c r="C26" s="250">
        <f>SUM(C20:C24)</f>
        <v>1600000</v>
      </c>
      <c r="D26" s="250">
        <f t="shared" ref="D26:L26" si="1">SUM(D20:D24)</f>
        <v>7498608</v>
      </c>
      <c r="E26" s="250">
        <f t="shared" si="1"/>
        <v>1200000</v>
      </c>
      <c r="F26" s="250">
        <f t="shared" si="1"/>
        <v>120515</v>
      </c>
      <c r="G26" s="250">
        <f t="shared" si="1"/>
        <v>10600000</v>
      </c>
      <c r="H26" s="250">
        <f t="shared" si="1"/>
        <v>1873495.6</v>
      </c>
      <c r="I26" s="250">
        <f t="shared" si="1"/>
        <v>17500000</v>
      </c>
      <c r="J26" s="250">
        <f t="shared" si="1"/>
        <v>27000000</v>
      </c>
      <c r="K26" s="250">
        <f t="shared" si="1"/>
        <v>0</v>
      </c>
      <c r="L26" s="250">
        <f t="shared" si="1"/>
        <v>0</v>
      </c>
    </row>
    <row r="27" spans="1:16" ht="15.75" thickTop="1">
      <c r="A27" s="1"/>
      <c r="B27" s="1"/>
      <c r="C27" s="1"/>
      <c r="D27" s="1"/>
      <c r="E27" s="3"/>
      <c r="F27" s="1"/>
      <c r="G27" s="1"/>
      <c r="H27" s="1"/>
      <c r="I27" s="1"/>
      <c r="J27" s="1"/>
      <c r="K27" s="1"/>
      <c r="L27" s="1"/>
    </row>
    <row r="28" spans="1:16" ht="16.5" hidden="1" thickBot="1">
      <c r="A28" s="1"/>
      <c r="B28" s="56" t="s">
        <v>175</v>
      </c>
      <c r="C28" s="1"/>
      <c r="D28" s="1"/>
      <c r="E28" s="3"/>
      <c r="F28" s="1"/>
      <c r="G28" s="346">
        <f>G14+G26</f>
        <v>51500000</v>
      </c>
      <c r="H28" s="351"/>
      <c r="I28" s="346">
        <f>I14+I26</f>
        <v>59500000</v>
      </c>
      <c r="J28" s="346">
        <f>J14+J26</f>
        <v>46000000</v>
      </c>
      <c r="K28" s="346">
        <f t="shared" ref="K28" si="2">K14+K26</f>
        <v>0</v>
      </c>
      <c r="L28" s="346"/>
    </row>
    <row r="29" spans="1:16">
      <c r="A29" s="1"/>
      <c r="B29" s="1"/>
      <c r="C29" s="1"/>
      <c r="D29" s="1"/>
      <c r="E29" s="3"/>
      <c r="F29" s="1"/>
      <c r="G29" s="1"/>
      <c r="H29" s="1"/>
      <c r="I29" s="1"/>
      <c r="J29" s="1"/>
      <c r="K29" s="1"/>
      <c r="L29" s="1"/>
    </row>
    <row r="30" spans="1:16" ht="15.75">
      <c r="A30" s="53"/>
      <c r="B30" s="42" t="s">
        <v>200</v>
      </c>
      <c r="C30" s="50"/>
      <c r="D30" s="50"/>
      <c r="E30" s="45"/>
      <c r="F30" s="50"/>
      <c r="G30" s="50"/>
      <c r="H30" s="50"/>
      <c r="I30" s="380" t="s">
        <v>178</v>
      </c>
      <c r="O30" s="49"/>
    </row>
    <row r="31" spans="1:16" ht="26.25" customHeight="1">
      <c r="A31" s="39"/>
      <c r="B31" s="42" t="s">
        <v>139</v>
      </c>
      <c r="C31" s="50"/>
      <c r="D31" s="50"/>
      <c r="E31" s="45"/>
      <c r="F31" s="50"/>
      <c r="G31" s="50"/>
      <c r="H31" s="50"/>
      <c r="I31" s="380" t="s">
        <v>179</v>
      </c>
    </row>
    <row r="32" spans="1:16">
      <c r="A32" s="39"/>
      <c r="C32" s="44"/>
      <c r="D32" s="44"/>
      <c r="E32" s="45"/>
      <c r="F32" s="44"/>
      <c r="G32" s="44"/>
      <c r="H32" s="44"/>
      <c r="I32" s="50" t="s">
        <v>180</v>
      </c>
    </row>
    <row r="33" spans="1:12">
      <c r="A33" s="39"/>
      <c r="B33" s="39"/>
      <c r="C33" s="50"/>
      <c r="D33" s="50"/>
      <c r="E33" s="45"/>
      <c r="F33" s="50"/>
      <c r="G33" s="50"/>
      <c r="H33" s="50"/>
      <c r="J33" s="50"/>
      <c r="K33" s="50"/>
      <c r="L33" s="50"/>
    </row>
  </sheetData>
  <mergeCells count="11">
    <mergeCell ref="A1:L1"/>
    <mergeCell ref="A5:B6"/>
    <mergeCell ref="E5:F5"/>
    <mergeCell ref="G5:H5"/>
    <mergeCell ref="J5:K5"/>
    <mergeCell ref="L5:L6"/>
    <mergeCell ref="G18:H18"/>
    <mergeCell ref="A18:B19"/>
    <mergeCell ref="E18:F18"/>
    <mergeCell ref="J18:K18"/>
    <mergeCell ref="L18:L19"/>
  </mergeCells>
  <pageMargins left="0.65" right="0.27" top="0.75" bottom="0.75" header="0.3" footer="0.3"/>
  <pageSetup paperSize="9" scale="88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topLeftCell="A13" workbookViewId="0">
      <selection activeCell="Z15" sqref="Z15"/>
    </sheetView>
  </sheetViews>
  <sheetFormatPr defaultColWidth="9.140625" defaultRowHeight="15"/>
  <cols>
    <col min="1" max="1" width="8.85546875" style="77" customWidth="1"/>
    <col min="2" max="2" width="26.5703125" style="77" customWidth="1"/>
    <col min="3" max="15" width="9.140625" style="77" hidden="1" customWidth="1"/>
    <col min="16" max="16" width="14" style="77" customWidth="1"/>
    <col min="17" max="17" width="14.28515625" style="77" customWidth="1"/>
    <col min="18" max="18" width="12.7109375" style="77" customWidth="1"/>
    <col min="19" max="19" width="14.140625" style="77" customWidth="1"/>
    <col min="20" max="20" width="13.7109375" style="77" customWidth="1"/>
    <col min="21" max="21" width="13.140625" style="77" hidden="1" customWidth="1"/>
    <col min="22" max="24" width="13.7109375" style="77" customWidth="1"/>
    <col min="25" max="16384" width="9.140625" style="77"/>
  </cols>
  <sheetData>
    <row r="1" spans="1:24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</row>
    <row r="2" spans="1:24" ht="18.75">
      <c r="A2" s="73" t="s">
        <v>131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  <c r="X2" s="1"/>
    </row>
    <row r="3" spans="1:24">
      <c r="A3" s="38" t="s">
        <v>129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1"/>
      <c r="R3" s="39"/>
      <c r="S3" s="39"/>
      <c r="T3" s="39"/>
      <c r="U3" s="39"/>
      <c r="V3" s="39"/>
      <c r="W3" s="39"/>
      <c r="X3" s="39"/>
    </row>
    <row r="4" spans="1:24" ht="15.75">
      <c r="A4" s="38" t="s">
        <v>130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1"/>
      <c r="S4" s="1"/>
      <c r="T4" s="1"/>
      <c r="U4" s="1"/>
      <c r="V4" s="1"/>
      <c r="W4" s="1"/>
      <c r="X4" s="1"/>
    </row>
    <row r="5" spans="1:24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391">
        <v>2019</v>
      </c>
      <c r="Q5" s="435">
        <v>2020</v>
      </c>
      <c r="R5" s="435"/>
      <c r="S5" s="435">
        <v>2021</v>
      </c>
      <c r="T5" s="435"/>
      <c r="V5" s="443">
        <v>2022</v>
      </c>
      <c r="W5" s="443"/>
      <c r="X5" s="441" t="s">
        <v>199</v>
      </c>
    </row>
    <row r="6" spans="1:24" ht="51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6" t="s">
        <v>10</v>
      </c>
      <c r="Q6" s="67" t="s">
        <v>8</v>
      </c>
      <c r="R6" s="66" t="s">
        <v>10</v>
      </c>
      <c r="S6" s="67" t="s">
        <v>8</v>
      </c>
      <c r="T6" s="393" t="s">
        <v>10</v>
      </c>
      <c r="U6" s="66" t="s">
        <v>6</v>
      </c>
      <c r="V6" s="397" t="s">
        <v>8</v>
      </c>
      <c r="W6" s="392" t="s">
        <v>198</v>
      </c>
      <c r="X6" s="442"/>
    </row>
    <row r="7" spans="1:24" ht="15.75">
      <c r="A7" s="24">
        <v>2001</v>
      </c>
      <c r="B7" s="21" t="s">
        <v>5</v>
      </c>
      <c r="C7" s="24"/>
      <c r="D7" s="80">
        <v>65000</v>
      </c>
      <c r="E7" s="80">
        <v>63675</v>
      </c>
      <c r="F7" s="80">
        <f>E7/D7*100</f>
        <v>97.961538461538467</v>
      </c>
      <c r="G7" s="80"/>
      <c r="H7" s="80"/>
      <c r="I7" s="80"/>
      <c r="J7" s="80"/>
      <c r="K7" s="80">
        <v>172000</v>
      </c>
      <c r="L7" s="80">
        <f>K7/M7*100</f>
        <v>100</v>
      </c>
      <c r="M7" s="80">
        <v>172000</v>
      </c>
      <c r="N7" s="200">
        <v>472000</v>
      </c>
      <c r="O7" s="271">
        <v>471915</v>
      </c>
      <c r="P7" s="80">
        <v>1798752</v>
      </c>
      <c r="Q7" s="80">
        <v>750000</v>
      </c>
      <c r="R7" s="80">
        <v>5450572.0300000003</v>
      </c>
      <c r="S7" s="80">
        <v>1000000</v>
      </c>
      <c r="T7" s="80">
        <v>613264</v>
      </c>
      <c r="U7" s="80">
        <v>1000000</v>
      </c>
      <c r="V7" s="80">
        <v>1000000</v>
      </c>
      <c r="W7" s="80"/>
      <c r="X7" s="80"/>
    </row>
    <row r="8" spans="1:24">
      <c r="A8" s="24">
        <v>2003</v>
      </c>
      <c r="B8" s="21" t="s">
        <v>25</v>
      </c>
      <c r="C8" s="98">
        <v>220640</v>
      </c>
      <c r="D8" s="80">
        <v>500000</v>
      </c>
      <c r="E8" s="80">
        <v>204255</v>
      </c>
      <c r="F8" s="80">
        <f>E8/D8*100</f>
        <v>40.850999999999999</v>
      </c>
      <c r="G8" s="80">
        <v>500000</v>
      </c>
      <c r="H8" s="80">
        <v>0</v>
      </c>
      <c r="I8" s="80">
        <f>H8/G8*100</f>
        <v>0</v>
      </c>
      <c r="J8" s="80">
        <v>500000</v>
      </c>
      <c r="K8" s="80"/>
      <c r="L8" s="80"/>
      <c r="M8" s="80">
        <v>500000</v>
      </c>
      <c r="N8" s="80"/>
      <c r="O8" s="80"/>
      <c r="P8" s="80">
        <v>2416759</v>
      </c>
      <c r="Q8" s="80"/>
      <c r="R8" s="80"/>
      <c r="S8" s="80"/>
      <c r="T8" s="80"/>
      <c r="U8" s="80"/>
      <c r="V8" s="80">
        <v>1000000</v>
      </c>
      <c r="W8" s="80"/>
      <c r="X8" s="80"/>
    </row>
    <row r="9" spans="1:24">
      <c r="A9" s="24">
        <v>2102</v>
      </c>
      <c r="B9" s="21" t="s">
        <v>4</v>
      </c>
      <c r="C9" s="24"/>
      <c r="D9" s="80">
        <v>200000</v>
      </c>
      <c r="E9" s="80">
        <v>136560</v>
      </c>
      <c r="F9" s="80">
        <f>E9/D9*100</f>
        <v>68.28</v>
      </c>
      <c r="G9" s="80">
        <v>434516</v>
      </c>
      <c r="H9" s="80">
        <v>384177</v>
      </c>
      <c r="I9" s="80">
        <f>H9/G9*100</f>
        <v>88.414926032643208</v>
      </c>
      <c r="J9" s="80">
        <v>200000</v>
      </c>
      <c r="K9" s="3">
        <v>210242</v>
      </c>
      <c r="L9" s="80">
        <f>K9/M9*100</f>
        <v>99.640758293838857</v>
      </c>
      <c r="M9" s="80">
        <v>211000</v>
      </c>
      <c r="N9" s="80">
        <v>200000</v>
      </c>
      <c r="O9" s="80">
        <v>178933</v>
      </c>
      <c r="P9" s="80">
        <v>156600</v>
      </c>
      <c r="Q9" s="80">
        <v>231500</v>
      </c>
      <c r="R9" s="80">
        <v>0</v>
      </c>
      <c r="S9" s="80">
        <v>200000</v>
      </c>
      <c r="T9" s="80">
        <v>55000</v>
      </c>
      <c r="U9" s="80">
        <v>500000</v>
      </c>
      <c r="V9" s="80">
        <v>500000</v>
      </c>
      <c r="W9" s="80"/>
      <c r="X9" s="80"/>
    </row>
    <row r="10" spans="1:24">
      <c r="A10" s="24">
        <v>2103</v>
      </c>
      <c r="B10" s="21" t="s">
        <v>3</v>
      </c>
      <c r="C10" s="24"/>
      <c r="D10" s="80">
        <v>500000</v>
      </c>
      <c r="E10" s="80"/>
      <c r="F10" s="80">
        <f>E10/D10*100</f>
        <v>0</v>
      </c>
      <c r="G10" s="80">
        <v>0</v>
      </c>
      <c r="H10" s="80">
        <v>0</v>
      </c>
      <c r="I10" s="80"/>
      <c r="J10" s="80"/>
      <c r="K10" s="80"/>
      <c r="L10" s="80"/>
      <c r="M10" s="80"/>
      <c r="N10" s="80">
        <v>10126000</v>
      </c>
      <c r="O10" s="80">
        <v>4966749.83</v>
      </c>
      <c r="P10" s="80">
        <v>3021117</v>
      </c>
      <c r="Q10" s="80"/>
      <c r="R10" s="80"/>
      <c r="S10" s="80"/>
      <c r="T10" s="80"/>
      <c r="U10" s="80"/>
      <c r="V10" s="80"/>
      <c r="W10" s="80"/>
      <c r="X10" s="80"/>
    </row>
    <row r="11" spans="1:24">
      <c r="A11" s="16">
        <v>2104</v>
      </c>
      <c r="B11" s="21" t="s">
        <v>5</v>
      </c>
      <c r="C11" s="16"/>
      <c r="D11" s="57"/>
      <c r="E11" s="57"/>
      <c r="F11" s="57"/>
      <c r="G11" s="57"/>
      <c r="H11" s="57"/>
      <c r="I11" s="57"/>
      <c r="J11" s="57"/>
      <c r="K11" s="57"/>
      <c r="L11" s="80"/>
      <c r="M11" s="57"/>
      <c r="N11" s="57">
        <v>150000</v>
      </c>
      <c r="O11" s="57">
        <v>112450</v>
      </c>
      <c r="P11" s="57">
        <v>44656</v>
      </c>
      <c r="Q11" s="57"/>
      <c r="R11" s="57"/>
      <c r="S11" s="57"/>
      <c r="T11" s="57"/>
      <c r="U11" s="57"/>
      <c r="V11" s="57"/>
      <c r="W11" s="57"/>
      <c r="X11" s="57"/>
    </row>
    <row r="12" spans="1:24">
      <c r="A12" s="16">
        <v>2105</v>
      </c>
      <c r="B12" s="140" t="s">
        <v>142</v>
      </c>
      <c r="C12" s="16"/>
      <c r="D12" s="57"/>
      <c r="E12" s="57"/>
      <c r="F12" s="57"/>
      <c r="G12" s="57"/>
      <c r="H12" s="57"/>
      <c r="I12" s="57"/>
      <c r="J12" s="57"/>
      <c r="K12" s="57"/>
      <c r="L12" s="80"/>
      <c r="M12" s="57"/>
      <c r="N12" s="57"/>
      <c r="O12" s="57"/>
      <c r="P12" s="57">
        <v>1400000</v>
      </c>
      <c r="Q12" s="57">
        <v>0</v>
      </c>
      <c r="R12" s="57"/>
      <c r="S12" s="57"/>
      <c r="T12" s="57"/>
      <c r="U12" s="57"/>
      <c r="V12" s="57"/>
      <c r="W12" s="57"/>
      <c r="X12" s="57"/>
    </row>
    <row r="13" spans="1:24" ht="16.5" thickBot="1">
      <c r="A13" s="7" t="s">
        <v>0</v>
      </c>
      <c r="B13" s="7"/>
      <c r="C13" s="4">
        <f>SUM(C7:C10)</f>
        <v>220640</v>
      </c>
      <c r="D13" s="4">
        <f>SUM(D7:D10)</f>
        <v>1265000</v>
      </c>
      <c r="E13" s="4">
        <f>SUM(E7:E10)</f>
        <v>404490</v>
      </c>
      <c r="F13" s="97">
        <f>E13/D13*100</f>
        <v>31.975494071146244</v>
      </c>
      <c r="G13" s="4">
        <f>SUM(G7:G10)</f>
        <v>934516</v>
      </c>
      <c r="H13" s="4">
        <f>SUM(H7:H10)</f>
        <v>384177</v>
      </c>
      <c r="I13" s="4">
        <f>H13/G13*100</f>
        <v>41.10972952844039</v>
      </c>
      <c r="J13" s="4">
        <f>SUM(J7:J10)</f>
        <v>700000</v>
      </c>
      <c r="K13" s="4">
        <f>SUM(K7:K10)</f>
        <v>382242</v>
      </c>
      <c r="L13" s="80">
        <f>K13/M13*100</f>
        <v>43.289014722536805</v>
      </c>
      <c r="M13" s="4">
        <f>SUM(M7:M10)</f>
        <v>883000</v>
      </c>
      <c r="N13" s="4">
        <f>SUM(N7:N11)</f>
        <v>10948000</v>
      </c>
      <c r="O13" s="4">
        <f>SUM(O7:O11)</f>
        <v>5730047.8300000001</v>
      </c>
      <c r="P13" s="4">
        <f t="shared" ref="P13:U13" si="0">SUM(P7:P12)</f>
        <v>8837884</v>
      </c>
      <c r="Q13" s="4">
        <f t="shared" si="0"/>
        <v>981500</v>
      </c>
      <c r="R13" s="4">
        <f t="shared" si="0"/>
        <v>5450572.0300000003</v>
      </c>
      <c r="S13" s="4">
        <f t="shared" si="0"/>
        <v>1200000</v>
      </c>
      <c r="T13" s="4">
        <f t="shared" si="0"/>
        <v>668264</v>
      </c>
      <c r="U13" s="4">
        <f t="shared" si="0"/>
        <v>1500000</v>
      </c>
      <c r="V13" s="4">
        <f>SUM(V7:V12)</f>
        <v>2500000</v>
      </c>
      <c r="W13" s="4">
        <f t="shared" ref="W13:X13" si="1">SUM(W7:W12)</f>
        <v>0</v>
      </c>
      <c r="X13" s="4">
        <f t="shared" si="1"/>
        <v>0</v>
      </c>
    </row>
    <row r="14" spans="1:24" ht="16.5" thickTop="1">
      <c r="A14" s="56"/>
      <c r="B14" s="56"/>
      <c r="C14" s="56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24" ht="15.75">
      <c r="A15" s="56"/>
      <c r="B15" s="56"/>
      <c r="C15" s="5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24">
      <c r="A16" s="38" t="s">
        <v>129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1"/>
      <c r="R16" s="39"/>
      <c r="S16" s="39"/>
      <c r="T16" s="39"/>
      <c r="U16" s="39"/>
      <c r="V16" s="39"/>
      <c r="W16" s="39"/>
      <c r="X16" s="39"/>
    </row>
    <row r="17" spans="1:26" ht="15.75">
      <c r="A17" s="38" t="s">
        <v>128</v>
      </c>
      <c r="B17" s="37"/>
      <c r="C17" s="3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/>
      <c r="R17" s="1"/>
      <c r="S17" s="1"/>
      <c r="T17" s="1"/>
      <c r="U17" s="1"/>
      <c r="V17" s="1"/>
      <c r="W17" s="1"/>
      <c r="X17" s="1"/>
    </row>
    <row r="18" spans="1:26" ht="15" customHeight="1">
      <c r="A18" s="430" t="s">
        <v>15</v>
      </c>
      <c r="B18" s="431"/>
      <c r="C18" s="72">
        <v>2014</v>
      </c>
      <c r="D18" s="427">
        <v>2015</v>
      </c>
      <c r="E18" s="428"/>
      <c r="F18" s="429"/>
      <c r="G18" s="427">
        <v>2016</v>
      </c>
      <c r="H18" s="428"/>
      <c r="I18" s="429"/>
      <c r="J18" s="68">
        <v>2017</v>
      </c>
      <c r="K18" s="420">
        <v>2017</v>
      </c>
      <c r="L18" s="421"/>
      <c r="M18" s="422"/>
      <c r="N18" s="420">
        <v>2018</v>
      </c>
      <c r="O18" s="422"/>
      <c r="P18" s="391">
        <v>2019</v>
      </c>
      <c r="Q18" s="435">
        <v>2020</v>
      </c>
      <c r="R18" s="435"/>
      <c r="S18" s="435">
        <v>2021</v>
      </c>
      <c r="T18" s="435"/>
      <c r="U18" s="70">
        <v>2022</v>
      </c>
      <c r="V18" s="443">
        <v>2022</v>
      </c>
      <c r="W18" s="443"/>
      <c r="X18" s="441" t="s">
        <v>199</v>
      </c>
    </row>
    <row r="19" spans="1:26" ht="48.75" customHeight="1">
      <c r="A19" s="432"/>
      <c r="B19" s="433"/>
      <c r="C19" s="69" t="s">
        <v>9</v>
      </c>
      <c r="D19" s="68" t="s">
        <v>8</v>
      </c>
      <c r="E19" s="68" t="s">
        <v>9</v>
      </c>
      <c r="F19" s="66" t="s">
        <v>12</v>
      </c>
      <c r="G19" s="66" t="s">
        <v>11</v>
      </c>
      <c r="H19" s="68" t="s">
        <v>9</v>
      </c>
      <c r="I19" s="66" t="s">
        <v>12</v>
      </c>
      <c r="J19" s="68" t="s">
        <v>8</v>
      </c>
      <c r="K19" s="68" t="s">
        <v>10</v>
      </c>
      <c r="L19" s="66" t="s">
        <v>12</v>
      </c>
      <c r="M19" s="66" t="s">
        <v>11</v>
      </c>
      <c r="N19" s="66" t="s">
        <v>11</v>
      </c>
      <c r="O19" s="68" t="s">
        <v>10</v>
      </c>
      <c r="P19" s="66" t="s">
        <v>10</v>
      </c>
      <c r="Q19" s="67" t="s">
        <v>8</v>
      </c>
      <c r="R19" s="66" t="s">
        <v>10</v>
      </c>
      <c r="S19" s="67" t="s">
        <v>8</v>
      </c>
      <c r="T19" s="393" t="s">
        <v>10</v>
      </c>
      <c r="U19" s="66" t="s">
        <v>6</v>
      </c>
      <c r="V19" s="397" t="s">
        <v>8</v>
      </c>
      <c r="W19" s="392" t="s">
        <v>198</v>
      </c>
      <c r="X19" s="442"/>
    </row>
    <row r="20" spans="1:26">
      <c r="A20" s="24">
        <v>2001</v>
      </c>
      <c r="B20" s="21" t="s">
        <v>5</v>
      </c>
      <c r="C20" s="69"/>
      <c r="D20" s="68"/>
      <c r="E20" s="68"/>
      <c r="F20" s="66"/>
      <c r="G20" s="66"/>
      <c r="H20" s="68"/>
      <c r="I20" s="66"/>
      <c r="J20" s="68"/>
      <c r="K20" s="68"/>
      <c r="L20" s="66"/>
      <c r="M20" s="66"/>
      <c r="N20" s="66"/>
      <c r="O20" s="68"/>
      <c r="P20" s="67"/>
      <c r="Q20" s="67">
        <v>750000</v>
      </c>
      <c r="R20" s="67"/>
      <c r="S20" s="93">
        <v>1000000</v>
      </c>
      <c r="T20" s="93">
        <v>85530</v>
      </c>
      <c r="U20" s="93">
        <v>15000000</v>
      </c>
      <c r="V20" s="93">
        <v>1000000</v>
      </c>
      <c r="W20" s="93"/>
      <c r="X20" s="93"/>
    </row>
    <row r="21" spans="1:26">
      <c r="A21" s="24">
        <v>2003</v>
      </c>
      <c r="B21" s="21" t="s">
        <v>25</v>
      </c>
      <c r="C21" s="98"/>
      <c r="D21" s="80">
        <v>500000</v>
      </c>
      <c r="E21" s="80"/>
      <c r="F21" s="80">
        <f>E21/D21*100</f>
        <v>0</v>
      </c>
      <c r="G21" s="80">
        <v>500000</v>
      </c>
      <c r="H21" s="80">
        <v>0</v>
      </c>
      <c r="I21" s="80">
        <f>H21/G21*100</f>
        <v>0</v>
      </c>
      <c r="J21" s="80">
        <v>200000</v>
      </c>
      <c r="K21" s="80"/>
      <c r="L21" s="80"/>
      <c r="M21" s="80">
        <v>200000</v>
      </c>
      <c r="N21" s="80"/>
      <c r="O21" s="80"/>
      <c r="P21" s="80"/>
      <c r="Q21" s="80"/>
      <c r="R21" s="80"/>
      <c r="S21" s="80"/>
      <c r="T21" s="80"/>
      <c r="U21" s="80"/>
      <c r="V21" s="93">
        <v>2000000</v>
      </c>
      <c r="W21" s="93"/>
      <c r="X21" s="93"/>
    </row>
    <row r="22" spans="1:26">
      <c r="A22" s="16">
        <v>2101</v>
      </c>
      <c r="B22" s="21" t="s">
        <v>25</v>
      </c>
      <c r="C22" s="157"/>
      <c r="D22" s="57"/>
      <c r="E22" s="57"/>
      <c r="F22" s="80"/>
      <c r="G22" s="57"/>
      <c r="H22" s="57"/>
      <c r="I22" s="80"/>
      <c r="J22" s="57"/>
      <c r="K22" s="57"/>
      <c r="L22" s="57"/>
      <c r="M22" s="57"/>
      <c r="N22" s="57"/>
      <c r="O22" s="57"/>
      <c r="P22" s="57"/>
      <c r="Q22" s="57">
        <v>900000</v>
      </c>
      <c r="R22" s="57"/>
      <c r="S22" s="57"/>
      <c r="T22" s="57"/>
      <c r="U22" s="57"/>
      <c r="V22" s="57"/>
      <c r="W22" s="57"/>
      <c r="X22" s="57"/>
    </row>
    <row r="23" spans="1:26">
      <c r="A23" s="16">
        <v>2102</v>
      </c>
      <c r="B23" s="21" t="s">
        <v>4</v>
      </c>
      <c r="C23" s="157">
        <v>195610</v>
      </c>
      <c r="D23" s="57">
        <v>220000</v>
      </c>
      <c r="E23" s="57">
        <v>218144</v>
      </c>
      <c r="F23" s="80">
        <f>E23/D23*100</f>
        <v>99.156363636363636</v>
      </c>
      <c r="G23" s="57">
        <v>766000</v>
      </c>
      <c r="H23" s="57">
        <v>764336.3</v>
      </c>
      <c r="I23" s="80">
        <f>H23/G23*100</f>
        <v>99.782806788511763</v>
      </c>
      <c r="J23" s="57">
        <v>800000</v>
      </c>
      <c r="K23" s="57">
        <v>788413</v>
      </c>
      <c r="L23" s="57">
        <f>K23/M23*100</f>
        <v>99.9256020278834</v>
      </c>
      <c r="M23" s="57">
        <v>789000</v>
      </c>
      <c r="N23" s="57">
        <v>627000</v>
      </c>
      <c r="O23" s="57">
        <v>618609</v>
      </c>
      <c r="P23" s="57">
        <v>191935</v>
      </c>
      <c r="Q23" s="57">
        <v>200000</v>
      </c>
      <c r="R23" s="57">
        <v>309755</v>
      </c>
      <c r="S23" s="57">
        <v>500000</v>
      </c>
      <c r="T23" s="57">
        <v>379072</v>
      </c>
      <c r="U23" s="57">
        <v>500000</v>
      </c>
      <c r="V23" s="57">
        <v>500000</v>
      </c>
      <c r="W23" s="57"/>
      <c r="X23" s="57"/>
    </row>
    <row r="24" spans="1:26">
      <c r="A24" s="16">
        <v>2103</v>
      </c>
      <c r="B24" s="21" t="s">
        <v>3</v>
      </c>
      <c r="C24" s="16"/>
      <c r="D24" s="57"/>
      <c r="E24" s="57"/>
      <c r="F24" s="80"/>
      <c r="G24" s="57"/>
      <c r="H24" s="57"/>
      <c r="I24" s="80"/>
      <c r="J24" s="57"/>
      <c r="K24" s="57"/>
      <c r="L24" s="57"/>
      <c r="M24" s="57"/>
      <c r="N24" s="57">
        <v>500000</v>
      </c>
      <c r="O24" s="57">
        <v>0</v>
      </c>
      <c r="P24" s="57"/>
      <c r="Q24" s="57"/>
      <c r="R24" s="57"/>
      <c r="S24" s="57"/>
      <c r="T24" s="57"/>
      <c r="U24" s="57"/>
      <c r="V24" s="57">
        <v>500000</v>
      </c>
      <c r="W24" s="57"/>
      <c r="X24" s="57"/>
    </row>
    <row r="25" spans="1:26">
      <c r="A25" s="14">
        <v>2106</v>
      </c>
      <c r="B25" s="10" t="s">
        <v>2</v>
      </c>
      <c r="C25" s="10"/>
      <c r="D25" s="10"/>
      <c r="E25" s="10"/>
      <c r="F25" s="10"/>
      <c r="G25" s="10"/>
      <c r="H25" s="10"/>
      <c r="I25" s="10"/>
      <c r="J25" s="10"/>
      <c r="K25" s="10"/>
      <c r="L25" s="57"/>
      <c r="M25" s="10"/>
      <c r="N25" s="57">
        <v>500000</v>
      </c>
      <c r="O25" s="57">
        <v>450000</v>
      </c>
      <c r="P25" s="57"/>
      <c r="Q25" s="57">
        <v>10000</v>
      </c>
      <c r="R25" s="57"/>
      <c r="S25" s="57"/>
      <c r="T25" s="57"/>
      <c r="U25" s="57"/>
      <c r="V25" s="57"/>
      <c r="W25" s="57"/>
      <c r="X25" s="57"/>
    </row>
    <row r="26" spans="1:26" ht="16.5" thickBot="1">
      <c r="A26" s="7" t="s">
        <v>0</v>
      </c>
      <c r="B26" s="7"/>
      <c r="C26" s="4">
        <f>SUM(C21:C23)</f>
        <v>195610</v>
      </c>
      <c r="D26" s="4">
        <f>SUM(D21:D23)</f>
        <v>720000</v>
      </c>
      <c r="E26" s="4">
        <f>SUM(E21:E23)</f>
        <v>218144</v>
      </c>
      <c r="F26" s="97">
        <f>E26/D26*100</f>
        <v>30.297777777777778</v>
      </c>
      <c r="G26" s="4">
        <f>SUM(G21:G23)</f>
        <v>1266000</v>
      </c>
      <c r="H26" s="4">
        <f>SUM(H21:H23)</f>
        <v>764336.3</v>
      </c>
      <c r="I26" s="4">
        <f>H26/G26*100</f>
        <v>60.37411532385466</v>
      </c>
      <c r="J26" s="4">
        <f>SUM(J21:J23)</f>
        <v>1000000</v>
      </c>
      <c r="K26" s="4">
        <f>SUM(K21:K23)</f>
        <v>788413</v>
      </c>
      <c r="L26" s="4">
        <f>K26/M26*100</f>
        <v>79.718200202224466</v>
      </c>
      <c r="M26" s="4">
        <f>SUM(M21:M23)</f>
        <v>989000</v>
      </c>
      <c r="N26" s="4">
        <f>SUM(N23:N25)</f>
        <v>1627000</v>
      </c>
      <c r="O26" s="4">
        <f>SUM(O23:O25)</f>
        <v>1068609</v>
      </c>
      <c r="P26" s="4">
        <f t="shared" ref="P26:U26" si="2">SUM(P20:P25)</f>
        <v>191935</v>
      </c>
      <c r="Q26" s="4">
        <f>SUM(Q20:Q25)</f>
        <v>1860000</v>
      </c>
      <c r="R26" s="4">
        <f t="shared" si="2"/>
        <v>309755</v>
      </c>
      <c r="S26" s="4">
        <f t="shared" si="2"/>
        <v>1500000</v>
      </c>
      <c r="T26" s="4">
        <f t="shared" si="2"/>
        <v>464602</v>
      </c>
      <c r="U26" s="4">
        <f t="shared" si="2"/>
        <v>15500000</v>
      </c>
      <c r="V26" s="4">
        <f>SUM(V20:V25)</f>
        <v>4000000</v>
      </c>
      <c r="W26" s="4">
        <f t="shared" ref="W26:X26" si="3">SUM(W20:W25)</f>
        <v>0</v>
      </c>
      <c r="X26" s="4">
        <f t="shared" si="3"/>
        <v>0</v>
      </c>
    </row>
    <row r="27" spans="1:26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1"/>
      <c r="S27" s="1"/>
      <c r="T27" s="1"/>
      <c r="U27" s="1"/>
      <c r="V27" s="1"/>
      <c r="W27" s="1"/>
      <c r="X27" s="1"/>
    </row>
    <row r="28" spans="1:26" ht="16.5" hidden="1" thickBot="1">
      <c r="A28" s="53"/>
      <c r="B28" s="56" t="s">
        <v>175</v>
      </c>
      <c r="E28" s="47"/>
      <c r="F28" s="47"/>
      <c r="G28" s="47"/>
      <c r="H28" s="47"/>
      <c r="I28" s="47"/>
      <c r="J28" s="47"/>
      <c r="K28" s="50"/>
      <c r="L28" s="50"/>
      <c r="M28" s="47"/>
      <c r="N28" s="50"/>
      <c r="O28" s="50"/>
      <c r="P28" s="50"/>
      <c r="Q28" s="45"/>
      <c r="R28" s="50"/>
      <c r="S28" s="346">
        <f>S13+S26</f>
        <v>2700000</v>
      </c>
      <c r="T28" s="351"/>
      <c r="U28" s="346">
        <f>U13+U26</f>
        <v>17000000</v>
      </c>
      <c r="V28" s="346">
        <f>V13+V26</f>
        <v>6500000</v>
      </c>
      <c r="W28" s="346"/>
      <c r="X28" s="346"/>
    </row>
    <row r="29" spans="1:26" ht="15.75">
      <c r="A29" s="39"/>
      <c r="B29" s="42"/>
      <c r="C29" s="238"/>
      <c r="D29" s="245"/>
      <c r="E29" s="47"/>
      <c r="F29" s="47"/>
      <c r="G29" s="47"/>
      <c r="H29" s="47"/>
      <c r="I29" s="51"/>
      <c r="J29" s="51"/>
      <c r="K29" s="50"/>
      <c r="L29" s="50"/>
      <c r="M29" s="51"/>
      <c r="N29" s="50"/>
      <c r="O29" s="50"/>
      <c r="P29" s="50"/>
      <c r="Q29" s="45"/>
      <c r="R29" s="50"/>
      <c r="S29" s="50"/>
      <c r="T29" s="50"/>
      <c r="U29" s="50"/>
      <c r="V29" s="50"/>
      <c r="W29" s="50"/>
      <c r="X29" s="50"/>
    </row>
    <row r="30" spans="1:26" ht="15.75">
      <c r="Z30" s="380"/>
    </row>
    <row r="31" spans="1:26" ht="15.75">
      <c r="B31" s="42" t="s">
        <v>200</v>
      </c>
      <c r="C31" s="372"/>
      <c r="D31" s="372"/>
      <c r="Z31" s="380"/>
    </row>
    <row r="32" spans="1:26" ht="24" customHeight="1">
      <c r="B32" s="42" t="s">
        <v>139</v>
      </c>
      <c r="C32" s="238"/>
      <c r="D32" s="245"/>
      <c r="Z32" s="50"/>
    </row>
  </sheetData>
  <mergeCells count="19">
    <mergeCell ref="Q18:R18"/>
    <mergeCell ref="S18:T18"/>
    <mergeCell ref="V18:W18"/>
    <mergeCell ref="X18:X19"/>
    <mergeCell ref="A18:B19"/>
    <mergeCell ref="D18:F18"/>
    <mergeCell ref="G18:I18"/>
    <mergeCell ref="K18:M18"/>
    <mergeCell ref="N18:O18"/>
    <mergeCell ref="A1:X1"/>
    <mergeCell ref="A5:B6"/>
    <mergeCell ref="D5:F5"/>
    <mergeCell ref="G5:I5"/>
    <mergeCell ref="K5:M5"/>
    <mergeCell ref="N5:O5"/>
    <mergeCell ref="Q5:R5"/>
    <mergeCell ref="V5:W5"/>
    <mergeCell ref="X5:X6"/>
    <mergeCell ref="S5:T5"/>
  </mergeCells>
  <pageMargins left="0.66" right="0.52" top="0.75" bottom="0.4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workbookViewId="0">
      <selection activeCell="B14" sqref="B14"/>
    </sheetView>
  </sheetViews>
  <sheetFormatPr defaultColWidth="9.140625" defaultRowHeight="15"/>
  <cols>
    <col min="1" max="1" width="7.7109375" style="77" customWidth="1"/>
    <col min="2" max="2" width="26" style="77" customWidth="1"/>
    <col min="3" max="15" width="0" style="77" hidden="1" customWidth="1"/>
    <col min="16" max="16" width="13.28515625" style="77" hidden="1" customWidth="1"/>
    <col min="17" max="17" width="13" style="77" customWidth="1"/>
    <col min="18" max="18" width="13.42578125" style="77" customWidth="1"/>
    <col min="19" max="19" width="12.5703125" style="77" customWidth="1"/>
    <col min="20" max="20" width="14.5703125" style="77" customWidth="1"/>
    <col min="21" max="21" width="11.85546875" style="77" customWidth="1"/>
    <col min="22" max="22" width="13.28515625" style="77" hidden="1" customWidth="1"/>
    <col min="23" max="23" width="14.140625" style="77" customWidth="1"/>
    <col min="24" max="24" width="13.28515625" style="77" customWidth="1"/>
    <col min="25" max="25" width="13.140625" style="77" customWidth="1"/>
    <col min="26" max="16384" width="9.140625" style="77"/>
  </cols>
  <sheetData>
    <row r="1" spans="1:27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7" ht="18.75">
      <c r="A2" s="73" t="s">
        <v>127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7">
      <c r="A3" s="38" t="s">
        <v>126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7" ht="15.75">
      <c r="A4" s="38" t="s">
        <v>125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7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Q5" s="391">
        <v>2019</v>
      </c>
      <c r="R5" s="435">
        <v>2020</v>
      </c>
      <c r="S5" s="435"/>
      <c r="T5" s="435">
        <v>2021</v>
      </c>
      <c r="U5" s="435"/>
      <c r="W5" s="444">
        <v>2022</v>
      </c>
      <c r="X5" s="445"/>
      <c r="Y5" s="441" t="s">
        <v>199</v>
      </c>
    </row>
    <row r="6" spans="1:27" ht="50.2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3" t="s">
        <v>9</v>
      </c>
      <c r="V6" s="66" t="s">
        <v>6</v>
      </c>
      <c r="W6" s="67" t="s">
        <v>8</v>
      </c>
      <c r="X6" s="393" t="s">
        <v>198</v>
      </c>
      <c r="Y6" s="442"/>
    </row>
    <row r="7" spans="1:27">
      <c r="A7" s="95">
        <v>2001</v>
      </c>
      <c r="B7" s="21" t="s">
        <v>5</v>
      </c>
      <c r="C7" s="335"/>
      <c r="D7" s="154"/>
      <c r="E7" s="154"/>
      <c r="F7" s="153"/>
      <c r="G7" s="154"/>
      <c r="H7" s="154"/>
      <c r="I7" s="153"/>
      <c r="J7" s="152">
        <v>150000</v>
      </c>
      <c r="K7" s="152">
        <v>94000</v>
      </c>
      <c r="L7" s="152">
        <f>K7/M7*100</f>
        <v>62.666666666666671</v>
      </c>
      <c r="M7" s="152">
        <v>150000</v>
      </c>
      <c r="N7" s="313"/>
      <c r="O7" s="313"/>
      <c r="P7" s="313"/>
      <c r="Q7" s="313"/>
      <c r="R7" s="313"/>
      <c r="S7" s="313"/>
      <c r="T7" s="313"/>
      <c r="U7" s="313"/>
      <c r="V7" s="313">
        <v>200000</v>
      </c>
      <c r="W7" s="80"/>
      <c r="X7" s="80"/>
      <c r="Y7" s="80"/>
    </row>
    <row r="8" spans="1:27">
      <c r="A8" s="361">
        <v>2003</v>
      </c>
      <c r="B8" s="21" t="s">
        <v>25</v>
      </c>
      <c r="C8" s="361"/>
      <c r="D8" s="154"/>
      <c r="E8" s="154"/>
      <c r="F8" s="153"/>
      <c r="G8" s="154"/>
      <c r="H8" s="154"/>
      <c r="I8" s="153"/>
      <c r="J8" s="152"/>
      <c r="K8" s="152"/>
      <c r="L8" s="152"/>
      <c r="M8" s="152"/>
      <c r="N8" s="313"/>
      <c r="O8" s="313"/>
      <c r="P8" s="313"/>
      <c r="Q8" s="313"/>
      <c r="R8" s="313"/>
      <c r="S8" s="313"/>
      <c r="T8" s="313"/>
      <c r="U8" s="378"/>
      <c r="V8" s="313"/>
      <c r="W8" s="80">
        <v>500000</v>
      </c>
      <c r="X8" s="80"/>
      <c r="Y8" s="80"/>
    </row>
    <row r="9" spans="1:27">
      <c r="A9" s="24">
        <v>2102</v>
      </c>
      <c r="B9" s="21" t="s">
        <v>4</v>
      </c>
      <c r="C9" s="98">
        <v>1321402</v>
      </c>
      <c r="D9" s="80">
        <v>250000</v>
      </c>
      <c r="E9" s="80">
        <v>120824</v>
      </c>
      <c r="F9" s="80">
        <f>E9/D9*100</f>
        <v>48.329599999999999</v>
      </c>
      <c r="G9" s="80">
        <v>1375000</v>
      </c>
      <c r="H9" s="80">
        <v>1246547.25</v>
      </c>
      <c r="I9" s="80">
        <f>H9/G9*100</f>
        <v>90.657981818181824</v>
      </c>
      <c r="J9" s="80">
        <v>200000</v>
      </c>
      <c r="K9" s="80">
        <v>236016</v>
      </c>
      <c r="L9" s="152">
        <f>K9/M9*100</f>
        <v>98.34</v>
      </c>
      <c r="M9" s="80">
        <v>240000</v>
      </c>
      <c r="N9" s="313">
        <v>153500</v>
      </c>
      <c r="O9" s="313">
        <v>52697.5</v>
      </c>
      <c r="P9" s="313">
        <v>60000</v>
      </c>
      <c r="Q9" s="313">
        <v>4750</v>
      </c>
      <c r="R9" s="313">
        <v>20000</v>
      </c>
      <c r="S9" s="313">
        <v>19476</v>
      </c>
      <c r="T9" s="313">
        <v>100000</v>
      </c>
      <c r="U9" s="313">
        <v>35578</v>
      </c>
      <c r="V9" s="313">
        <v>100000</v>
      </c>
      <c r="W9" s="313">
        <v>100000</v>
      </c>
      <c r="X9" s="313"/>
      <c r="Y9" s="313"/>
    </row>
    <row r="10" spans="1:27">
      <c r="A10" s="16">
        <v>2103</v>
      </c>
      <c r="B10" s="21" t="s">
        <v>3</v>
      </c>
      <c r="C10" s="337"/>
      <c r="D10" s="57"/>
      <c r="E10" s="57"/>
      <c r="F10" s="80"/>
      <c r="G10" s="57"/>
      <c r="H10" s="57"/>
      <c r="I10" s="80"/>
      <c r="J10" s="57">
        <v>400000</v>
      </c>
      <c r="K10" s="57">
        <v>248700</v>
      </c>
      <c r="L10" s="152">
        <f>K10/M10*100</f>
        <v>69.083333333333329</v>
      </c>
      <c r="M10" s="57">
        <v>360000</v>
      </c>
      <c r="N10" s="338">
        <v>496500</v>
      </c>
      <c r="O10" s="338">
        <v>496300</v>
      </c>
      <c r="P10" s="338">
        <v>175000</v>
      </c>
      <c r="Q10" s="338">
        <v>89410</v>
      </c>
      <c r="R10" s="338">
        <v>1246667</v>
      </c>
      <c r="S10" s="338">
        <v>339900</v>
      </c>
      <c r="T10" s="338">
        <v>500000</v>
      </c>
      <c r="U10" s="338">
        <v>728129</v>
      </c>
      <c r="V10" s="338">
        <v>500000</v>
      </c>
      <c r="W10" s="338">
        <v>500000</v>
      </c>
      <c r="X10" s="338"/>
      <c r="Y10" s="338"/>
    </row>
    <row r="11" spans="1:27" ht="16.5" thickBot="1">
      <c r="A11" s="7" t="s">
        <v>0</v>
      </c>
      <c r="B11" s="7"/>
      <c r="C11" s="4">
        <f>SUM(C7:C10)</f>
        <v>1321402</v>
      </c>
      <c r="D11" s="4">
        <f>SUM(D7:D10)</f>
        <v>250000</v>
      </c>
      <c r="E11" s="4">
        <f>SUM(E7:E10)</f>
        <v>120824</v>
      </c>
      <c r="F11" s="4">
        <f>E11/D11*100</f>
        <v>48.329599999999999</v>
      </c>
      <c r="G11" s="4">
        <f>SUM(G7:G10)</f>
        <v>1375000</v>
      </c>
      <c r="H11" s="4">
        <f>SUM(H7:H10)</f>
        <v>1246547.25</v>
      </c>
      <c r="I11" s="4">
        <f>H11/G11*100</f>
        <v>90.657981818181824</v>
      </c>
      <c r="J11" s="4">
        <f>SUM(J7:J10)</f>
        <v>750000</v>
      </c>
      <c r="K11" s="4">
        <f>SUM(K7:K10)</f>
        <v>578716</v>
      </c>
      <c r="L11" s="152">
        <f>K11/M11*100</f>
        <v>77.162133333333344</v>
      </c>
      <c r="M11" s="4">
        <f t="shared" ref="M11:O11" si="0">SUM(M7:M10)</f>
        <v>750000</v>
      </c>
      <c r="N11" s="4">
        <f t="shared" si="0"/>
        <v>650000</v>
      </c>
      <c r="O11" s="4">
        <f t="shared" si="0"/>
        <v>548997.5</v>
      </c>
      <c r="P11" s="4">
        <f>SUM(P7:P10)</f>
        <v>235000</v>
      </c>
      <c r="Q11" s="4">
        <f t="shared" ref="Q11:V11" si="1">SUM(Q7:Q10)</f>
        <v>94160</v>
      </c>
      <c r="R11" s="4">
        <f t="shared" si="1"/>
        <v>1266667</v>
      </c>
      <c r="S11" s="4">
        <f t="shared" si="1"/>
        <v>359376</v>
      </c>
      <c r="T11" s="4">
        <f t="shared" si="1"/>
        <v>600000</v>
      </c>
      <c r="U11" s="4">
        <f t="shared" si="1"/>
        <v>763707</v>
      </c>
      <c r="V11" s="4">
        <f t="shared" si="1"/>
        <v>800000</v>
      </c>
      <c r="W11" s="4">
        <f>SUM(W7:W10)</f>
        <v>1100000</v>
      </c>
      <c r="X11" s="4">
        <f t="shared" ref="X11:Y11" si="2">SUM(X7:X10)</f>
        <v>0</v>
      </c>
      <c r="Y11" s="4">
        <f t="shared" si="2"/>
        <v>0</v>
      </c>
    </row>
    <row r="12" spans="1:27" ht="15.75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1"/>
      <c r="T12" s="1"/>
      <c r="U12" s="1"/>
      <c r="V12" s="1"/>
      <c r="W12" s="1"/>
      <c r="X12" s="1"/>
      <c r="Y12" s="1"/>
    </row>
    <row r="13" spans="1:27">
      <c r="H13" s="39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75"/>
      <c r="T13" s="75"/>
      <c r="U13" s="75"/>
      <c r="V13" s="75"/>
      <c r="W13" s="75"/>
      <c r="X13" s="75"/>
      <c r="Y13" s="75"/>
    </row>
    <row r="14" spans="1:27" ht="15.75">
      <c r="H14" s="39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75"/>
      <c r="T14" s="75"/>
      <c r="U14" s="75"/>
      <c r="AA14" s="380"/>
    </row>
    <row r="15" spans="1:27" ht="15.75">
      <c r="AA15" s="380"/>
    </row>
    <row r="16" spans="1:27" ht="19.5" customHeight="1">
      <c r="B16" s="42" t="s">
        <v>200</v>
      </c>
      <c r="C16" s="42"/>
      <c r="D16" s="42"/>
      <c r="AA16" s="50"/>
    </row>
    <row r="17" spans="2:4" ht="24" customHeight="1">
      <c r="B17" s="42" t="s">
        <v>139</v>
      </c>
      <c r="C17" s="238"/>
      <c r="D17" s="245"/>
    </row>
  </sheetData>
  <mergeCells count="10">
    <mergeCell ref="A1:Y1"/>
    <mergeCell ref="T5:U5"/>
    <mergeCell ref="A5:B6"/>
    <mergeCell ref="D5:F5"/>
    <mergeCell ref="G5:I5"/>
    <mergeCell ref="K5:M5"/>
    <mergeCell ref="N5:O5"/>
    <mergeCell ref="R5:S5"/>
    <mergeCell ref="W5:X5"/>
    <mergeCell ref="Y5:Y6"/>
  </mergeCells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W20" sqref="W20"/>
    </sheetView>
  </sheetViews>
  <sheetFormatPr defaultRowHeight="15"/>
  <cols>
    <col min="1" max="1" width="7.85546875" customWidth="1"/>
    <col min="2" max="2" width="25.28515625" customWidth="1"/>
    <col min="3" max="15" width="0" hidden="1" customWidth="1"/>
    <col min="16" max="16" width="13.28515625" hidden="1" customWidth="1"/>
    <col min="17" max="17" width="12.7109375" customWidth="1"/>
    <col min="18" max="18" width="13.85546875" customWidth="1"/>
    <col min="19" max="19" width="13" customWidth="1"/>
    <col min="20" max="20" width="13.7109375" customWidth="1"/>
    <col min="21" max="21" width="12" customWidth="1"/>
    <col min="22" max="22" width="11.5703125" hidden="1" customWidth="1"/>
    <col min="23" max="23" width="15.85546875" customWidth="1"/>
    <col min="24" max="24" width="13.85546875" customWidth="1"/>
    <col min="25" max="25" width="13.28515625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124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123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Q5" s="391">
        <v>2019</v>
      </c>
      <c r="R5" s="435">
        <v>2020</v>
      </c>
      <c r="S5" s="435"/>
      <c r="T5" s="435">
        <v>2021</v>
      </c>
      <c r="U5" s="435"/>
      <c r="W5" s="444">
        <v>2022</v>
      </c>
      <c r="X5" s="445"/>
      <c r="Y5" s="441" t="s">
        <v>199</v>
      </c>
    </row>
    <row r="6" spans="1:25" ht="45.7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3" t="s">
        <v>9</v>
      </c>
      <c r="V6" s="66" t="s">
        <v>6</v>
      </c>
      <c r="W6" s="67" t="s">
        <v>8</v>
      </c>
      <c r="X6" s="393" t="s">
        <v>198</v>
      </c>
      <c r="Y6" s="442"/>
    </row>
    <row r="7" spans="1:25">
      <c r="A7" s="309">
        <v>2001</v>
      </c>
      <c r="B7" s="21" t="s">
        <v>5</v>
      </c>
      <c r="C7" s="22"/>
      <c r="D7" s="5"/>
      <c r="E7" s="5"/>
      <c r="F7" s="5"/>
      <c r="G7" s="5"/>
      <c r="H7" s="5"/>
      <c r="I7" s="5"/>
      <c r="J7" s="5">
        <v>100000</v>
      </c>
      <c r="K7" s="5">
        <v>60517.02</v>
      </c>
      <c r="L7" s="5">
        <f>K7/M7*100</f>
        <v>60.517020000000002</v>
      </c>
      <c r="M7" s="5">
        <v>100000</v>
      </c>
      <c r="N7" s="5"/>
      <c r="O7" s="5"/>
      <c r="P7" s="80"/>
      <c r="Q7" s="80"/>
      <c r="R7" s="80">
        <v>0</v>
      </c>
      <c r="S7" s="80"/>
      <c r="T7" s="80"/>
      <c r="U7" s="80"/>
      <c r="V7" s="80"/>
      <c r="W7" s="80"/>
      <c r="X7" s="80"/>
      <c r="Y7" s="80"/>
    </row>
    <row r="8" spans="1:25">
      <c r="A8" s="309">
        <v>2003</v>
      </c>
      <c r="B8" s="21" t="s">
        <v>25</v>
      </c>
      <c r="C8" s="22">
        <v>40275</v>
      </c>
      <c r="D8" s="5">
        <v>200000</v>
      </c>
      <c r="E8" s="5"/>
      <c r="F8" s="5">
        <f>E8/D8*100</f>
        <v>0</v>
      </c>
      <c r="G8" s="5">
        <v>200000</v>
      </c>
      <c r="H8" s="5">
        <v>0</v>
      </c>
      <c r="I8" s="5">
        <f>H8/G8*100</f>
        <v>0</v>
      </c>
      <c r="J8" s="5">
        <v>500000</v>
      </c>
      <c r="K8" s="5"/>
      <c r="L8" s="5">
        <f>K8/M8*100</f>
        <v>0</v>
      </c>
      <c r="M8" s="5">
        <v>500000</v>
      </c>
      <c r="N8" s="5">
        <v>500000</v>
      </c>
      <c r="O8" s="5">
        <v>494710</v>
      </c>
      <c r="P8" s="80">
        <v>250000</v>
      </c>
      <c r="Q8" s="80"/>
      <c r="R8" s="80">
        <v>0</v>
      </c>
      <c r="S8" s="80"/>
      <c r="T8" s="80">
        <v>50000</v>
      </c>
      <c r="U8" s="80">
        <v>0</v>
      </c>
      <c r="V8" s="80"/>
      <c r="W8" s="80"/>
      <c r="X8" s="80"/>
      <c r="Y8" s="80"/>
    </row>
    <row r="9" spans="1:25">
      <c r="A9" s="309">
        <v>2102</v>
      </c>
      <c r="B9" s="21" t="s">
        <v>4</v>
      </c>
      <c r="C9" s="22">
        <v>142422</v>
      </c>
      <c r="D9" s="5">
        <v>207000</v>
      </c>
      <c r="E9" s="5">
        <v>205165</v>
      </c>
      <c r="F9" s="5">
        <f>E9/D9*100</f>
        <v>99.113526570048307</v>
      </c>
      <c r="G9" s="5">
        <v>272000</v>
      </c>
      <c r="H9" s="5">
        <v>271556.21999999997</v>
      </c>
      <c r="I9" s="5">
        <f>H9/G9*100</f>
        <v>99.836845588235278</v>
      </c>
      <c r="J9" s="5">
        <v>300000</v>
      </c>
      <c r="K9" s="5">
        <v>490750</v>
      </c>
      <c r="L9" s="5">
        <f>K9/M9*100</f>
        <v>99.141414141414145</v>
      </c>
      <c r="M9" s="5">
        <v>495000</v>
      </c>
      <c r="N9" s="5">
        <v>200000</v>
      </c>
      <c r="O9" s="5">
        <v>197223.25</v>
      </c>
      <c r="P9" s="80">
        <v>100000</v>
      </c>
      <c r="Q9" s="80">
        <v>99163</v>
      </c>
      <c r="R9" s="80">
        <v>93000</v>
      </c>
      <c r="S9" s="80">
        <v>92225.600000000006</v>
      </c>
      <c r="T9" s="80">
        <v>300000</v>
      </c>
      <c r="U9" s="80">
        <v>285000</v>
      </c>
      <c r="V9" s="80">
        <v>250000</v>
      </c>
      <c r="W9" s="80">
        <v>250000</v>
      </c>
      <c r="X9" s="80"/>
      <c r="Y9" s="80"/>
    </row>
    <row r="10" spans="1:25">
      <c r="A10" s="309">
        <v>2103</v>
      </c>
      <c r="B10" s="21" t="s">
        <v>3</v>
      </c>
      <c r="C10" s="22">
        <v>313088</v>
      </c>
      <c r="D10" s="5">
        <v>805700</v>
      </c>
      <c r="E10" s="5">
        <v>805450</v>
      </c>
      <c r="F10" s="5">
        <f>E10/D10*100</f>
        <v>99.968971081047542</v>
      </c>
      <c r="G10" s="5"/>
      <c r="H10" s="5"/>
      <c r="I10" s="5"/>
      <c r="J10" s="5"/>
      <c r="K10" s="5"/>
      <c r="L10" s="5"/>
      <c r="M10" s="5"/>
      <c r="N10" s="5"/>
      <c r="O10" s="5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>
      <c r="A11" s="316">
        <v>2106</v>
      </c>
      <c r="B11" s="10" t="s">
        <v>2</v>
      </c>
      <c r="C11" s="18"/>
      <c r="D11" s="11"/>
      <c r="E11" s="11"/>
      <c r="F11" s="11"/>
      <c r="G11" s="11"/>
      <c r="H11" s="11"/>
      <c r="I11" s="11"/>
      <c r="J11" s="11"/>
      <c r="K11" s="11"/>
      <c r="L11" s="5"/>
      <c r="M11" s="11"/>
      <c r="N11" s="11"/>
      <c r="O11" s="11"/>
      <c r="P11" s="57"/>
      <c r="Q11" s="57"/>
      <c r="R11" s="57"/>
      <c r="S11" s="57"/>
      <c r="T11" s="57">
        <v>200000</v>
      </c>
      <c r="U11" s="57">
        <v>0</v>
      </c>
      <c r="V11" s="57"/>
      <c r="W11" s="57"/>
      <c r="X11" s="57"/>
      <c r="Y11" s="57"/>
    </row>
    <row r="12" spans="1:25" ht="16.5" thickBot="1">
      <c r="A12" s="7" t="s">
        <v>0</v>
      </c>
      <c r="B12" s="7"/>
      <c r="C12" s="4">
        <f>SUM(C7:C10)</f>
        <v>495785</v>
      </c>
      <c r="D12" s="4">
        <f>SUM(D7:D10)</f>
        <v>1212700</v>
      </c>
      <c r="E12" s="4">
        <f>SUM(E7:E10)</f>
        <v>1010615</v>
      </c>
      <c r="F12" s="6">
        <f>E12/D12*100</f>
        <v>83.335944586459959</v>
      </c>
      <c r="G12" s="4">
        <f>SUM(G7:G10)</f>
        <v>472000</v>
      </c>
      <c r="H12" s="4">
        <f>SUM(H7:H10)</f>
        <v>271556.21999999997</v>
      </c>
      <c r="I12" s="4">
        <f>H12/G12*100</f>
        <v>57.533097457627115</v>
      </c>
      <c r="J12" s="4">
        <f>SUM(J7:J10)</f>
        <v>900000</v>
      </c>
      <c r="K12" s="4">
        <f>SUM(K7:K10)</f>
        <v>551267.02</v>
      </c>
      <c r="L12" s="5">
        <f>K12/M12*100</f>
        <v>50.344020091324204</v>
      </c>
      <c r="M12" s="4">
        <f>SUM(M7:M10)</f>
        <v>1095000</v>
      </c>
      <c r="N12" s="4">
        <f>SUM(N7:N10)</f>
        <v>700000</v>
      </c>
      <c r="O12" s="4">
        <f>SUM(O7:O10)</f>
        <v>691933.25</v>
      </c>
      <c r="P12" s="4">
        <f>SUM(P7:P11)</f>
        <v>350000</v>
      </c>
      <c r="Q12" s="4">
        <f t="shared" ref="Q12:V12" si="0">SUM(Q7:Q11)</f>
        <v>99163</v>
      </c>
      <c r="R12" s="4">
        <f>SUM(R7:R11)</f>
        <v>93000</v>
      </c>
      <c r="S12" s="4">
        <f t="shared" si="0"/>
        <v>92225.600000000006</v>
      </c>
      <c r="T12" s="4">
        <f t="shared" si="0"/>
        <v>550000</v>
      </c>
      <c r="U12" s="4">
        <f t="shared" si="0"/>
        <v>285000</v>
      </c>
      <c r="V12" s="4">
        <f t="shared" si="0"/>
        <v>250000</v>
      </c>
      <c r="W12" s="4">
        <f>SUM(W7:W11)</f>
        <v>250000</v>
      </c>
      <c r="X12" s="4">
        <f t="shared" ref="X12:Y12" si="1">SUM(X7:X11)</f>
        <v>0</v>
      </c>
      <c r="Y12" s="4">
        <f t="shared" si="1"/>
        <v>0</v>
      </c>
    </row>
    <row r="13" spans="1:25" ht="15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"/>
      <c r="T13" s="1"/>
      <c r="U13" s="1"/>
      <c r="V13" s="1"/>
      <c r="W13" s="1"/>
      <c r="X13" s="1"/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1"/>
      <c r="T14" s="1"/>
      <c r="U14" s="1"/>
      <c r="V14" s="1"/>
      <c r="W14" s="1"/>
      <c r="X14" s="1"/>
      <c r="Y14" s="1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1"/>
      <c r="T15" s="1"/>
      <c r="U15" s="1"/>
    </row>
    <row r="16" spans="1:25" ht="15.75">
      <c r="A16" s="1"/>
      <c r="B16" s="42" t="s">
        <v>200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1"/>
      <c r="U16" s="1"/>
      <c r="V16" s="380" t="s">
        <v>178</v>
      </c>
    </row>
    <row r="17" spans="1:25" ht="27.75" customHeight="1">
      <c r="A17" s="1"/>
      <c r="B17" s="42" t="s">
        <v>139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1"/>
      <c r="T17" s="1"/>
      <c r="U17" s="1"/>
      <c r="V17" s="380" t="s">
        <v>179</v>
      </c>
    </row>
    <row r="18" spans="1:25" ht="15.75">
      <c r="A18" s="53"/>
      <c r="B18" s="38"/>
      <c r="C18" s="38"/>
      <c r="D18" s="38"/>
      <c r="E18" s="47"/>
      <c r="F18" s="47"/>
      <c r="G18" s="47"/>
      <c r="H18" s="47"/>
      <c r="I18" s="47"/>
      <c r="J18" s="47"/>
      <c r="K18" s="50"/>
      <c r="L18" s="50"/>
      <c r="M18" s="47"/>
      <c r="N18" s="50"/>
      <c r="O18" s="50"/>
      <c r="P18" s="50"/>
      <c r="Q18" s="50"/>
      <c r="R18" s="45"/>
      <c r="S18" s="50"/>
      <c r="T18" s="50"/>
      <c r="U18" s="50"/>
      <c r="V18" s="50" t="s">
        <v>180</v>
      </c>
      <c r="W18" s="50"/>
      <c r="X18" s="50"/>
      <c r="Y18" s="50"/>
    </row>
    <row r="19" spans="1:25" ht="15.75">
      <c r="A19" s="39"/>
      <c r="B19" s="38"/>
      <c r="C19" s="49"/>
      <c r="D19" s="52"/>
      <c r="E19" s="47"/>
      <c r="F19" s="47"/>
      <c r="G19" s="47"/>
      <c r="H19" s="47"/>
      <c r="I19" s="51"/>
      <c r="J19" s="51"/>
      <c r="K19" s="50"/>
      <c r="L19" s="50"/>
      <c r="M19" s="51"/>
      <c r="N19" s="50"/>
      <c r="O19" s="50"/>
      <c r="P19" s="50"/>
      <c r="Q19" s="50"/>
      <c r="R19" s="45"/>
      <c r="S19" s="50"/>
      <c r="T19" s="50"/>
      <c r="U19" s="50"/>
      <c r="V19" s="50"/>
      <c r="W19" s="50"/>
      <c r="X19" s="50"/>
      <c r="Y19" s="50"/>
    </row>
  </sheetData>
  <mergeCells count="10">
    <mergeCell ref="A1:Y1"/>
    <mergeCell ref="T5:U5"/>
    <mergeCell ref="A5:B6"/>
    <mergeCell ref="D5:F5"/>
    <mergeCell ref="G5:I5"/>
    <mergeCell ref="K5:M5"/>
    <mergeCell ref="N5:O5"/>
    <mergeCell ref="R5:S5"/>
    <mergeCell ref="W5:X5"/>
    <mergeCell ref="Y5:Y6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7"/>
  <sheetViews>
    <sheetView topLeftCell="A25" workbookViewId="0">
      <selection activeCell="W14" sqref="W14:X14"/>
    </sheetView>
  </sheetViews>
  <sheetFormatPr defaultColWidth="9.140625" defaultRowHeight="15"/>
  <cols>
    <col min="1" max="1" width="9.140625" style="77"/>
    <col min="2" max="2" width="30.140625" style="77" customWidth="1"/>
    <col min="3" max="14" width="0" style="77" hidden="1" customWidth="1"/>
    <col min="15" max="15" width="17" style="77" hidden="1" customWidth="1"/>
    <col min="16" max="16" width="13.5703125" style="77" hidden="1" customWidth="1"/>
    <col min="17" max="17" width="13" style="77" customWidth="1"/>
    <col min="18" max="18" width="13.5703125" style="77" customWidth="1"/>
    <col min="19" max="19" width="12.42578125" style="77" customWidth="1"/>
    <col min="20" max="20" width="13.42578125" style="77" customWidth="1"/>
    <col min="21" max="21" width="14.85546875" style="77" customWidth="1"/>
    <col min="22" max="22" width="13" style="77" hidden="1" customWidth="1"/>
    <col min="23" max="23" width="14.5703125" style="77" customWidth="1"/>
    <col min="24" max="24" width="12.85546875" style="77" customWidth="1"/>
    <col min="25" max="25" width="13.5703125" style="77" customWidth="1"/>
    <col min="26" max="26" width="9.140625" style="77"/>
    <col min="27" max="27" width="15.28515625" style="77" bestFit="1" customWidth="1"/>
    <col min="28" max="16384" width="9.140625" style="77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122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120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121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W5" s="443">
        <v>2022</v>
      </c>
      <c r="X5" s="443"/>
      <c r="Y5" s="441" t="s">
        <v>199</v>
      </c>
    </row>
    <row r="6" spans="1:25" ht="51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3" t="s">
        <v>9</v>
      </c>
      <c r="V6" s="66" t="s">
        <v>6</v>
      </c>
      <c r="W6" s="67" t="s">
        <v>8</v>
      </c>
      <c r="X6" s="393" t="s">
        <v>198</v>
      </c>
      <c r="Y6" s="442"/>
    </row>
    <row r="7" spans="1:25">
      <c r="A7" s="24">
        <v>2003</v>
      </c>
      <c r="B7" s="21" t="s">
        <v>25</v>
      </c>
      <c r="C7" s="98">
        <v>498247</v>
      </c>
      <c r="D7" s="80">
        <v>1000000</v>
      </c>
      <c r="E7" s="80">
        <v>28930</v>
      </c>
      <c r="F7" s="80">
        <f>E7/D7*100</f>
        <v>2.8930000000000002</v>
      </c>
      <c r="G7" s="80">
        <v>1000000</v>
      </c>
      <c r="H7" s="80">
        <v>874551</v>
      </c>
      <c r="I7" s="256">
        <f>H7/G7*100</f>
        <v>87.455100000000002</v>
      </c>
      <c r="J7" s="80">
        <v>1000000</v>
      </c>
      <c r="K7" s="80">
        <v>780215</v>
      </c>
      <c r="L7" s="80">
        <f>K7/M7*100</f>
        <v>78.021500000000003</v>
      </c>
      <c r="M7" s="80">
        <v>1000000</v>
      </c>
      <c r="N7" s="80">
        <v>2500000</v>
      </c>
      <c r="O7" s="80">
        <v>1681560</v>
      </c>
      <c r="P7" s="80">
        <v>1500000</v>
      </c>
      <c r="Q7" s="80">
        <v>786143</v>
      </c>
      <c r="R7" s="80">
        <v>1000000</v>
      </c>
      <c r="S7" s="80"/>
      <c r="T7" s="80">
        <v>1000000</v>
      </c>
      <c r="U7" s="80">
        <v>0</v>
      </c>
      <c r="V7" s="80">
        <v>2000000</v>
      </c>
      <c r="W7" s="80">
        <v>1000000</v>
      </c>
      <c r="X7" s="80"/>
      <c r="Y7" s="80"/>
    </row>
    <row r="8" spans="1:25">
      <c r="A8" s="16">
        <v>2102</v>
      </c>
      <c r="B8" s="21" t="s">
        <v>4</v>
      </c>
      <c r="C8" s="16"/>
      <c r="D8" s="57">
        <v>500000</v>
      </c>
      <c r="E8" s="57">
        <v>481844</v>
      </c>
      <c r="F8" s="80">
        <f>E8/D8*100</f>
        <v>96.368799999999993</v>
      </c>
      <c r="G8" s="57">
        <v>500000</v>
      </c>
      <c r="H8" s="57">
        <v>492615</v>
      </c>
      <c r="I8" s="80">
        <f>H8/G8*100</f>
        <v>98.52300000000001</v>
      </c>
      <c r="J8" s="57">
        <v>1000000</v>
      </c>
      <c r="K8" s="57">
        <v>942914.9</v>
      </c>
      <c r="L8" s="80">
        <f>K8/M8*100</f>
        <v>94.291489999999996</v>
      </c>
      <c r="M8" s="57">
        <v>1000000</v>
      </c>
      <c r="N8" s="57">
        <v>500000</v>
      </c>
      <c r="O8" s="57">
        <v>393525</v>
      </c>
      <c r="P8" s="57">
        <v>500000</v>
      </c>
      <c r="Q8" s="57">
        <v>421965</v>
      </c>
      <c r="R8" s="57">
        <v>15200</v>
      </c>
      <c r="S8" s="57">
        <v>15200</v>
      </c>
      <c r="T8" s="57">
        <v>500000</v>
      </c>
      <c r="U8" s="57">
        <v>437107.5</v>
      </c>
      <c r="V8" s="57">
        <v>2000000</v>
      </c>
      <c r="W8" s="80">
        <v>1000000</v>
      </c>
      <c r="X8" s="57"/>
      <c r="Y8" s="57"/>
    </row>
    <row r="9" spans="1:25">
      <c r="A9" s="16">
        <v>2103</v>
      </c>
      <c r="B9" s="21" t="s">
        <v>3</v>
      </c>
      <c r="C9" s="16"/>
      <c r="D9" s="57">
        <v>500000</v>
      </c>
      <c r="E9" s="57">
        <v>485012</v>
      </c>
      <c r="F9" s="80">
        <f>E9/D9*100</f>
        <v>97.002399999999994</v>
      </c>
      <c r="G9" s="57">
        <v>500000</v>
      </c>
      <c r="H9" s="57">
        <v>440517</v>
      </c>
      <c r="I9" s="80">
        <f>H9/G9*100</f>
        <v>88.103399999999993</v>
      </c>
      <c r="J9" s="57">
        <v>500000</v>
      </c>
      <c r="K9" s="57">
        <v>477030</v>
      </c>
      <c r="L9" s="80">
        <f>K9/M9*100</f>
        <v>95.406000000000006</v>
      </c>
      <c r="M9" s="57">
        <v>500000</v>
      </c>
      <c r="N9" s="57">
        <v>500000</v>
      </c>
      <c r="O9" s="57">
        <v>187142.5</v>
      </c>
      <c r="P9" s="57">
        <v>500000</v>
      </c>
      <c r="Q9" s="57">
        <v>481900</v>
      </c>
      <c r="R9" s="57">
        <v>0</v>
      </c>
      <c r="S9" s="57"/>
      <c r="T9" s="57">
        <v>200000</v>
      </c>
      <c r="U9" s="57">
        <v>199000</v>
      </c>
      <c r="V9" s="57">
        <v>1000000</v>
      </c>
      <c r="W9" s="57">
        <v>500000</v>
      </c>
      <c r="X9" s="57"/>
      <c r="Y9" s="57"/>
    </row>
    <row r="10" spans="1:25" ht="16.5" thickBot="1">
      <c r="A10" s="7" t="s">
        <v>0</v>
      </c>
      <c r="B10" s="7"/>
      <c r="C10" s="4">
        <f>SUM(C7:C9)</f>
        <v>498247</v>
      </c>
      <c r="D10" s="4">
        <f>SUM(D7:D9)</f>
        <v>2000000</v>
      </c>
      <c r="E10" s="4">
        <f>SUM(E7:E9)</f>
        <v>995786</v>
      </c>
      <c r="F10" s="97">
        <f>E10/D10*100</f>
        <v>49.789299999999997</v>
      </c>
      <c r="G10" s="4">
        <f>SUM(G7:G9)</f>
        <v>2000000</v>
      </c>
      <c r="H10" s="4">
        <f>SUM(H7:H9)</f>
        <v>1807683</v>
      </c>
      <c r="I10" s="97">
        <f>H10/G10*100</f>
        <v>90.384149999999991</v>
      </c>
      <c r="J10" s="4">
        <f>SUM(J7:J9)</f>
        <v>2500000</v>
      </c>
      <c r="K10" s="4">
        <f>SUM(K7:K9)</f>
        <v>2200159.9</v>
      </c>
      <c r="L10" s="80">
        <f>K10/M10*100</f>
        <v>88.006395999999995</v>
      </c>
      <c r="M10" s="4">
        <f t="shared" ref="M10:O10" si="0">SUM(M7:M9)</f>
        <v>2500000</v>
      </c>
      <c r="N10" s="4">
        <f t="shared" si="0"/>
        <v>3500000</v>
      </c>
      <c r="O10" s="4">
        <f t="shared" si="0"/>
        <v>2262227.5</v>
      </c>
      <c r="P10" s="4">
        <f>SUM(P7:P9)</f>
        <v>2500000</v>
      </c>
      <c r="Q10" s="4">
        <f t="shared" ref="Q10:Y10" si="1">SUM(Q7:Q9)</f>
        <v>1690008</v>
      </c>
      <c r="R10" s="4">
        <f t="shared" si="1"/>
        <v>1015200</v>
      </c>
      <c r="S10" s="4">
        <f t="shared" si="1"/>
        <v>15200</v>
      </c>
      <c r="T10" s="4">
        <f t="shared" si="1"/>
        <v>1700000</v>
      </c>
      <c r="U10" s="4">
        <f t="shared" si="1"/>
        <v>636107.5</v>
      </c>
      <c r="V10" s="4">
        <f t="shared" si="1"/>
        <v>5000000</v>
      </c>
      <c r="W10" s="4">
        <f t="shared" si="1"/>
        <v>2500000</v>
      </c>
      <c r="X10" s="4">
        <f t="shared" si="1"/>
        <v>0</v>
      </c>
      <c r="Y10" s="4">
        <f t="shared" si="1"/>
        <v>0</v>
      </c>
    </row>
    <row r="11" spans="1:25" ht="16.5" thickTop="1">
      <c r="A11" s="56"/>
      <c r="B11" s="56"/>
      <c r="C11" s="56"/>
      <c r="D11" s="54"/>
      <c r="E11" s="54"/>
      <c r="F11" s="223"/>
      <c r="G11" s="54"/>
      <c r="H11" s="54"/>
      <c r="I11" s="22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>
      <c r="A12" s="38" t="s">
        <v>120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39"/>
      <c r="T12" s="39"/>
      <c r="U12" s="39"/>
      <c r="V12" s="39"/>
      <c r="W12" s="39"/>
      <c r="X12" s="39"/>
      <c r="Y12" s="39"/>
    </row>
    <row r="13" spans="1:25" ht="15.75">
      <c r="A13" s="38" t="s">
        <v>74</v>
      </c>
      <c r="B13" s="37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"/>
      <c r="T13" s="1"/>
      <c r="U13" s="1"/>
      <c r="V13" s="1"/>
      <c r="W13" s="1"/>
      <c r="X13" s="1"/>
      <c r="Y13" s="1"/>
    </row>
    <row r="14" spans="1:25" ht="15" customHeight="1">
      <c r="A14" s="430" t="s">
        <v>15</v>
      </c>
      <c r="B14" s="431"/>
      <c r="C14" s="72">
        <v>2014</v>
      </c>
      <c r="D14" s="427">
        <v>2015</v>
      </c>
      <c r="E14" s="428"/>
      <c r="F14" s="429"/>
      <c r="G14" s="427">
        <v>2016</v>
      </c>
      <c r="H14" s="428"/>
      <c r="I14" s="429"/>
      <c r="J14" s="68">
        <v>2017</v>
      </c>
      <c r="K14" s="420">
        <v>2017</v>
      </c>
      <c r="L14" s="421"/>
      <c r="M14" s="422"/>
      <c r="N14" s="420">
        <v>2018</v>
      </c>
      <c r="O14" s="422"/>
      <c r="P14" s="420">
        <v>2019</v>
      </c>
      <c r="Q14" s="422"/>
      <c r="R14" s="435">
        <v>2020</v>
      </c>
      <c r="S14" s="435"/>
      <c r="T14" s="435">
        <v>2021</v>
      </c>
      <c r="U14" s="435"/>
      <c r="V14" s="267">
        <v>2022</v>
      </c>
      <c r="W14" s="443">
        <v>2022</v>
      </c>
      <c r="X14" s="443"/>
      <c r="Y14" s="441" t="s">
        <v>199</v>
      </c>
    </row>
    <row r="15" spans="1:25" ht="44.25" customHeight="1">
      <c r="A15" s="432"/>
      <c r="B15" s="433"/>
      <c r="C15" s="69" t="s">
        <v>9</v>
      </c>
      <c r="D15" s="68" t="s">
        <v>8</v>
      </c>
      <c r="E15" s="68" t="s">
        <v>9</v>
      </c>
      <c r="F15" s="66" t="s">
        <v>12</v>
      </c>
      <c r="G15" s="66" t="s">
        <v>11</v>
      </c>
      <c r="H15" s="68" t="s">
        <v>9</v>
      </c>
      <c r="I15" s="66" t="s">
        <v>12</v>
      </c>
      <c r="J15" s="68" t="s">
        <v>8</v>
      </c>
      <c r="K15" s="68" t="s">
        <v>10</v>
      </c>
      <c r="L15" s="66" t="s">
        <v>12</v>
      </c>
      <c r="M15" s="66" t="s">
        <v>11</v>
      </c>
      <c r="N15" s="66" t="s">
        <v>11</v>
      </c>
      <c r="O15" s="68" t="s">
        <v>10</v>
      </c>
      <c r="P15" s="68" t="s">
        <v>8</v>
      </c>
      <c r="Q15" s="66" t="s">
        <v>9</v>
      </c>
      <c r="R15" s="67" t="s">
        <v>8</v>
      </c>
      <c r="S15" s="66" t="s">
        <v>9</v>
      </c>
      <c r="T15" s="67" t="s">
        <v>8</v>
      </c>
      <c r="U15" s="393" t="s">
        <v>9</v>
      </c>
      <c r="V15" s="66" t="s">
        <v>6</v>
      </c>
      <c r="W15" s="67" t="s">
        <v>8</v>
      </c>
      <c r="X15" s="393" t="s">
        <v>198</v>
      </c>
      <c r="Y15" s="442"/>
    </row>
    <row r="16" spans="1:25">
      <c r="A16" s="24">
        <v>2003</v>
      </c>
      <c r="B16" s="21" t="s">
        <v>25</v>
      </c>
      <c r="C16" s="98">
        <v>0</v>
      </c>
      <c r="D16" s="80">
        <v>1000000</v>
      </c>
      <c r="E16" s="80">
        <v>979856</v>
      </c>
      <c r="F16" s="80">
        <f>E16/D16*100</f>
        <v>97.985599999999991</v>
      </c>
      <c r="G16" s="290">
        <v>1000000</v>
      </c>
      <c r="H16" s="290">
        <v>480750</v>
      </c>
      <c r="I16" s="80">
        <f>H16/G16*100</f>
        <v>48.075000000000003</v>
      </c>
      <c r="J16" s="80">
        <v>2000000</v>
      </c>
      <c r="K16" s="80">
        <v>2600032</v>
      </c>
      <c r="L16" s="80">
        <f>K16/M16*100</f>
        <v>99.997384715972458</v>
      </c>
      <c r="M16" s="80">
        <v>2600100</v>
      </c>
      <c r="N16" s="80">
        <v>1000000</v>
      </c>
      <c r="O16" s="150">
        <v>998416</v>
      </c>
      <c r="P16" s="150">
        <v>1000000</v>
      </c>
      <c r="Q16" s="150"/>
      <c r="R16" s="150">
        <v>380000</v>
      </c>
      <c r="S16" s="150">
        <v>285850</v>
      </c>
      <c r="T16" s="150">
        <v>500000</v>
      </c>
      <c r="U16" s="377">
        <v>0</v>
      </c>
      <c r="V16" s="150">
        <v>2000000</v>
      </c>
      <c r="W16" s="150">
        <v>2000000</v>
      </c>
      <c r="X16" s="150"/>
      <c r="Y16" s="150"/>
    </row>
    <row r="17" spans="1:27">
      <c r="A17" s="24">
        <v>2102</v>
      </c>
      <c r="B17" s="21" t="s">
        <v>4</v>
      </c>
      <c r="C17" s="98">
        <v>1561576</v>
      </c>
      <c r="D17" s="80">
        <v>1500000</v>
      </c>
      <c r="E17" s="80">
        <v>1462135</v>
      </c>
      <c r="F17" s="80">
        <f>E17/D17*100</f>
        <v>97.475666666666669</v>
      </c>
      <c r="G17" s="290">
        <v>2850000</v>
      </c>
      <c r="H17" s="290">
        <v>2710117.15</v>
      </c>
      <c r="I17" s="80">
        <f>H17/G17*100</f>
        <v>95.091829824561401</v>
      </c>
      <c r="J17" s="80">
        <v>1500000</v>
      </c>
      <c r="K17" s="80">
        <v>1499900.5</v>
      </c>
      <c r="L17" s="80">
        <f>K17/M17*100</f>
        <v>99.993366666666674</v>
      </c>
      <c r="M17" s="80">
        <v>1500000</v>
      </c>
      <c r="N17" s="80">
        <v>1500000</v>
      </c>
      <c r="O17" s="150">
        <v>1458871</v>
      </c>
      <c r="P17" s="150">
        <v>500000</v>
      </c>
      <c r="Q17" s="150"/>
      <c r="R17" s="150">
        <v>951300</v>
      </c>
      <c r="S17" s="150">
        <v>976180</v>
      </c>
      <c r="T17" s="150">
        <v>500000</v>
      </c>
      <c r="U17" s="150">
        <v>493635.5</v>
      </c>
      <c r="V17" s="150">
        <v>1500000</v>
      </c>
      <c r="W17" s="150">
        <v>1500000</v>
      </c>
      <c r="X17" s="150"/>
      <c r="Y17" s="150"/>
    </row>
    <row r="18" spans="1:27">
      <c r="A18" s="14">
        <v>2106</v>
      </c>
      <c r="B18" s="10" t="s">
        <v>2</v>
      </c>
      <c r="C18" s="10"/>
      <c r="D18" s="10"/>
      <c r="E18" s="10"/>
      <c r="F18" s="10"/>
      <c r="G18" s="10"/>
      <c r="H18" s="10"/>
      <c r="I18" s="10"/>
      <c r="J18" s="10"/>
      <c r="K18" s="10"/>
      <c r="L18" s="80"/>
      <c r="M18" s="10"/>
      <c r="N18" s="80">
        <v>200000</v>
      </c>
      <c r="O18" s="80">
        <v>0</v>
      </c>
      <c r="P18" s="80">
        <v>0</v>
      </c>
      <c r="Q18" s="80"/>
      <c r="R18" s="80">
        <v>2000000</v>
      </c>
      <c r="S18" s="80">
        <v>1511989.2</v>
      </c>
      <c r="T18" s="80">
        <v>0</v>
      </c>
      <c r="U18" s="80"/>
      <c r="V18" s="80">
        <v>600000</v>
      </c>
      <c r="W18" s="80">
        <v>500000</v>
      </c>
      <c r="X18" s="80"/>
      <c r="Y18" s="80"/>
    </row>
    <row r="19" spans="1:27">
      <c r="A19" s="16">
        <v>2505</v>
      </c>
      <c r="B19" s="12" t="s">
        <v>143</v>
      </c>
      <c r="C19" s="87"/>
      <c r="D19" s="85"/>
      <c r="E19" s="86"/>
      <c r="F19" s="86"/>
      <c r="G19" s="84"/>
      <c r="H19" s="85"/>
      <c r="I19" s="84"/>
      <c r="J19" s="83"/>
      <c r="K19" s="142"/>
      <c r="L19" s="80"/>
      <c r="M19" s="83"/>
      <c r="N19" s="143"/>
      <c r="O19" s="143"/>
      <c r="P19" s="80">
        <v>600000</v>
      </c>
      <c r="Q19" s="80"/>
      <c r="R19" s="80">
        <v>0</v>
      </c>
      <c r="S19" s="80"/>
      <c r="T19" s="80">
        <v>200000</v>
      </c>
      <c r="U19" s="80">
        <v>200000</v>
      </c>
      <c r="V19" s="80">
        <v>1000000</v>
      </c>
      <c r="W19" s="80">
        <v>1000000</v>
      </c>
      <c r="X19" s="80"/>
      <c r="Y19" s="80"/>
    </row>
    <row r="20" spans="1:27" ht="16.5" thickBot="1">
      <c r="A20" s="7" t="s">
        <v>0</v>
      </c>
      <c r="B20" s="7"/>
      <c r="C20" s="4">
        <f t="shared" ref="C20:O20" si="2">SUM(C16:C19)</f>
        <v>1561576</v>
      </c>
      <c r="D20" s="4">
        <f t="shared" si="2"/>
        <v>2500000</v>
      </c>
      <c r="E20" s="4">
        <f t="shared" si="2"/>
        <v>2441991</v>
      </c>
      <c r="F20" s="4">
        <f t="shared" si="2"/>
        <v>195.46126666666666</v>
      </c>
      <c r="G20" s="4">
        <f t="shared" si="2"/>
        <v>3850000</v>
      </c>
      <c r="H20" s="4">
        <f t="shared" si="2"/>
        <v>3190867.15</v>
      </c>
      <c r="I20" s="4">
        <f t="shared" si="2"/>
        <v>143.1668298245614</v>
      </c>
      <c r="J20" s="4">
        <f t="shared" si="2"/>
        <v>3500000</v>
      </c>
      <c r="K20" s="4">
        <f t="shared" si="2"/>
        <v>4099932.5</v>
      </c>
      <c r="L20" s="4">
        <f t="shared" si="2"/>
        <v>199.99075138263913</v>
      </c>
      <c r="M20" s="4">
        <f t="shared" si="2"/>
        <v>4100100</v>
      </c>
      <c r="N20" s="4">
        <f t="shared" si="2"/>
        <v>2700000</v>
      </c>
      <c r="O20" s="4">
        <f t="shared" si="2"/>
        <v>2457287</v>
      </c>
      <c r="P20" s="4">
        <f>SUM(P16:P19)</f>
        <v>2100000</v>
      </c>
      <c r="Q20" s="4">
        <f t="shared" ref="Q20:V20" si="3">SUM(Q16:Q19)</f>
        <v>0</v>
      </c>
      <c r="R20" s="4">
        <f t="shared" si="3"/>
        <v>3331300</v>
      </c>
      <c r="S20" s="4">
        <f t="shared" si="3"/>
        <v>2774019.2</v>
      </c>
      <c r="T20" s="4">
        <f t="shared" si="3"/>
        <v>1200000</v>
      </c>
      <c r="U20" s="4">
        <f t="shared" si="3"/>
        <v>693635.5</v>
      </c>
      <c r="V20" s="4">
        <f t="shared" si="3"/>
        <v>5100000</v>
      </c>
      <c r="W20" s="4">
        <f>SUM(W16:W19)</f>
        <v>5000000</v>
      </c>
      <c r="X20" s="4">
        <f t="shared" ref="X20:Y20" si="4">SUM(X16:X19)</f>
        <v>0</v>
      </c>
      <c r="Y20" s="4">
        <f t="shared" si="4"/>
        <v>0</v>
      </c>
    </row>
    <row r="21" spans="1:27" ht="16.5" thickTop="1">
      <c r="A21" s="56"/>
      <c r="B21" s="56"/>
      <c r="C21" s="56"/>
      <c r="D21" s="54"/>
      <c r="E21" s="54"/>
      <c r="F21" s="223"/>
      <c r="G21" s="54"/>
      <c r="H21" s="54"/>
      <c r="I21" s="22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7">
      <c r="A22" s="38" t="s">
        <v>120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1"/>
      <c r="S22" s="39"/>
      <c r="T22" s="39"/>
      <c r="U22" s="39"/>
      <c r="V22" s="39"/>
      <c r="W22" s="39"/>
      <c r="X22" s="39"/>
      <c r="Y22" s="39"/>
    </row>
    <row r="23" spans="1:27" ht="15.75">
      <c r="A23" s="38" t="s">
        <v>119</v>
      </c>
      <c r="B23" s="37"/>
      <c r="C23" s="3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</row>
    <row r="24" spans="1:27" ht="15" customHeight="1">
      <c r="A24" s="430" t="s">
        <v>15</v>
      </c>
      <c r="B24" s="431"/>
      <c r="C24" s="72">
        <v>2014</v>
      </c>
      <c r="D24" s="427">
        <v>2015</v>
      </c>
      <c r="E24" s="428"/>
      <c r="F24" s="429"/>
      <c r="G24" s="427">
        <v>2016</v>
      </c>
      <c r="H24" s="428"/>
      <c r="I24" s="429"/>
      <c r="J24" s="68">
        <v>2017</v>
      </c>
      <c r="K24" s="420">
        <v>2017</v>
      </c>
      <c r="L24" s="421"/>
      <c r="M24" s="422"/>
      <c r="N24" s="420">
        <v>2018</v>
      </c>
      <c r="O24" s="422"/>
      <c r="P24" s="420">
        <v>2019</v>
      </c>
      <c r="Q24" s="422"/>
      <c r="R24" s="435">
        <v>2020</v>
      </c>
      <c r="S24" s="435"/>
      <c r="T24" s="435">
        <v>2021</v>
      </c>
      <c r="U24" s="435"/>
      <c r="V24" s="267">
        <v>2022</v>
      </c>
      <c r="W24" s="443">
        <v>2022</v>
      </c>
      <c r="X24" s="443"/>
      <c r="Y24" s="441" t="s">
        <v>199</v>
      </c>
    </row>
    <row r="25" spans="1:27" ht="42.75" customHeight="1">
      <c r="A25" s="432"/>
      <c r="B25" s="433"/>
      <c r="C25" s="69" t="s">
        <v>9</v>
      </c>
      <c r="D25" s="68" t="s">
        <v>8</v>
      </c>
      <c r="E25" s="68" t="s">
        <v>9</v>
      </c>
      <c r="F25" s="66" t="s">
        <v>12</v>
      </c>
      <c r="G25" s="66" t="s">
        <v>11</v>
      </c>
      <c r="H25" s="68" t="s">
        <v>9</v>
      </c>
      <c r="I25" s="66" t="s">
        <v>12</v>
      </c>
      <c r="J25" s="68" t="s">
        <v>8</v>
      </c>
      <c r="K25" s="68" t="s">
        <v>10</v>
      </c>
      <c r="L25" s="66" t="s">
        <v>12</v>
      </c>
      <c r="M25" s="66" t="s">
        <v>11</v>
      </c>
      <c r="N25" s="66" t="s">
        <v>11</v>
      </c>
      <c r="O25" s="68" t="s">
        <v>10</v>
      </c>
      <c r="P25" s="68" t="s">
        <v>8</v>
      </c>
      <c r="Q25" s="66" t="s">
        <v>9</v>
      </c>
      <c r="R25" s="67" t="s">
        <v>8</v>
      </c>
      <c r="S25" s="66" t="s">
        <v>9</v>
      </c>
      <c r="T25" s="67" t="s">
        <v>8</v>
      </c>
      <c r="U25" s="393" t="s">
        <v>9</v>
      </c>
      <c r="V25" s="66" t="s">
        <v>6</v>
      </c>
      <c r="W25" s="67" t="s">
        <v>8</v>
      </c>
      <c r="X25" s="393" t="s">
        <v>198</v>
      </c>
      <c r="Y25" s="442"/>
    </row>
    <row r="26" spans="1:27">
      <c r="A26" s="204">
        <v>2001</v>
      </c>
      <c r="B26" s="21" t="s">
        <v>5</v>
      </c>
      <c r="C26" s="95"/>
      <c r="D26" s="154"/>
      <c r="E26" s="154"/>
      <c r="F26" s="153"/>
      <c r="G26" s="154"/>
      <c r="H26" s="154"/>
      <c r="I26" s="153"/>
      <c r="J26" s="152">
        <v>35000000</v>
      </c>
      <c r="K26" s="152">
        <v>18606858.57</v>
      </c>
      <c r="L26" s="152">
        <f>K26/M26*100</f>
        <v>53.162453057142855</v>
      </c>
      <c r="M26" s="152">
        <v>35000000</v>
      </c>
      <c r="N26" s="80">
        <v>35000000</v>
      </c>
      <c r="O26" s="80">
        <v>28462603.449999999</v>
      </c>
      <c r="P26" s="150">
        <v>5000000</v>
      </c>
      <c r="Q26" s="150">
        <v>3692234</v>
      </c>
      <c r="R26" s="150">
        <v>666667</v>
      </c>
      <c r="S26" s="150">
        <v>506983.98</v>
      </c>
      <c r="T26" s="150">
        <v>20000000</v>
      </c>
      <c r="U26" s="150">
        <v>14140789.310000001</v>
      </c>
      <c r="V26" s="150">
        <v>51500000</v>
      </c>
      <c r="W26" s="150">
        <v>10000000</v>
      </c>
      <c r="X26" s="150"/>
      <c r="Y26" s="150"/>
    </row>
    <row r="27" spans="1:27">
      <c r="A27" s="24">
        <v>2104</v>
      </c>
      <c r="B27" s="21" t="s">
        <v>33</v>
      </c>
      <c r="C27" s="24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150"/>
      <c r="P27" s="307">
        <v>0</v>
      </c>
      <c r="Q27" s="307"/>
      <c r="R27" s="307">
        <v>0</v>
      </c>
      <c r="S27" s="307">
        <v>0</v>
      </c>
      <c r="T27" s="307">
        <v>0</v>
      </c>
      <c r="U27" s="307"/>
      <c r="V27" s="283">
        <v>0</v>
      </c>
      <c r="W27" s="150"/>
      <c r="X27" s="150"/>
      <c r="Y27" s="150"/>
    </row>
    <row r="28" spans="1:27" ht="16.5" thickBot="1">
      <c r="A28" s="7" t="s">
        <v>0</v>
      </c>
      <c r="B28" s="7"/>
      <c r="C28" s="7">
        <f>SUM(C26:C27)</f>
        <v>0</v>
      </c>
      <c r="D28" s="7">
        <f>SUM(D26:D27)</f>
        <v>0</v>
      </c>
      <c r="E28" s="7">
        <f>SUM(E26:E27)</f>
        <v>0</v>
      </c>
      <c r="F28" s="7"/>
      <c r="G28" s="7">
        <f>SUM(G26:G27)</f>
        <v>0</v>
      </c>
      <c r="H28" s="7">
        <f>SUM(H26:H27)</f>
        <v>0</v>
      </c>
      <c r="I28" s="7"/>
      <c r="J28" s="4">
        <f t="shared" ref="J28:O28" si="5">SUM(J26:J27)</f>
        <v>35000000</v>
      </c>
      <c r="K28" s="4">
        <f t="shared" si="5"/>
        <v>18606858.57</v>
      </c>
      <c r="L28" s="4">
        <f t="shared" si="5"/>
        <v>53.162453057142855</v>
      </c>
      <c r="M28" s="4">
        <f t="shared" si="5"/>
        <v>35000000</v>
      </c>
      <c r="N28" s="4">
        <f t="shared" si="5"/>
        <v>35000000</v>
      </c>
      <c r="O28" s="4">
        <f t="shared" si="5"/>
        <v>28462603.449999999</v>
      </c>
      <c r="P28" s="4">
        <f>SUM(P26:P27)</f>
        <v>5000000</v>
      </c>
      <c r="Q28" s="4">
        <f t="shared" ref="Q28:V28" si="6">SUM(Q26:Q27)</f>
        <v>3692234</v>
      </c>
      <c r="R28" s="4">
        <f t="shared" si="6"/>
        <v>666667</v>
      </c>
      <c r="S28" s="4">
        <f t="shared" si="6"/>
        <v>506983.98</v>
      </c>
      <c r="T28" s="4">
        <f t="shared" si="6"/>
        <v>20000000</v>
      </c>
      <c r="U28" s="4">
        <f t="shared" si="6"/>
        <v>14140789.310000001</v>
      </c>
      <c r="V28" s="4">
        <f t="shared" si="6"/>
        <v>51500000</v>
      </c>
      <c r="W28" s="4">
        <f>SUM(W26:W27)</f>
        <v>10000000</v>
      </c>
      <c r="X28" s="4">
        <f t="shared" ref="X28:Y28" si="7">SUM(X26:X27)</f>
        <v>0</v>
      </c>
      <c r="Y28" s="4">
        <f t="shared" si="7"/>
        <v>0</v>
      </c>
    </row>
    <row r="29" spans="1:27" ht="16.5" thickTop="1">
      <c r="A29" s="56"/>
      <c r="B29" s="56"/>
      <c r="C29" s="56"/>
      <c r="D29" s="56"/>
      <c r="E29" s="56"/>
      <c r="F29" s="56"/>
      <c r="G29" s="56"/>
      <c r="H29" s="56"/>
      <c r="I29" s="5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7" ht="15.75">
      <c r="A30" s="56"/>
      <c r="B30" s="56"/>
      <c r="C30" s="56"/>
      <c r="D30" s="54"/>
      <c r="E30" s="54"/>
      <c r="F30" s="223"/>
      <c r="G30" s="54"/>
      <c r="H30" s="54"/>
      <c r="I30" s="22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380" t="s">
        <v>178</v>
      </c>
      <c r="W30" s="54"/>
      <c r="X30" s="54"/>
      <c r="Y30" s="54"/>
    </row>
    <row r="31" spans="1:27" ht="18.75">
      <c r="B31" s="7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"/>
      <c r="S31" s="1"/>
      <c r="T31" s="1"/>
      <c r="U31" s="1"/>
      <c r="V31" s="50" t="s">
        <v>180</v>
      </c>
      <c r="W31" s="1"/>
      <c r="X31" s="1"/>
      <c r="Y31" s="1"/>
      <c r="AA31" s="283"/>
    </row>
    <row r="32" spans="1:27" ht="18.75">
      <c r="A32" s="73" t="s">
        <v>122</v>
      </c>
      <c r="B32" s="7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"/>
      <c r="S32" s="1"/>
      <c r="T32" s="1"/>
      <c r="U32" s="1"/>
      <c r="V32" s="1"/>
      <c r="W32" s="1"/>
      <c r="X32" s="1"/>
      <c r="Y32" s="1"/>
      <c r="AA32" s="283"/>
    </row>
    <row r="33" spans="1:27">
      <c r="A33" s="38" t="s">
        <v>120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1"/>
      <c r="S33" s="39"/>
      <c r="T33" s="39"/>
      <c r="U33" s="39"/>
      <c r="V33" s="39"/>
      <c r="W33" s="39"/>
      <c r="X33" s="39"/>
      <c r="Y33" s="39"/>
      <c r="AA33" s="283"/>
    </row>
    <row r="34" spans="1:27" ht="15.75">
      <c r="A34" s="38" t="s">
        <v>144</v>
      </c>
      <c r="B34" s="37"/>
      <c r="C34" s="3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1"/>
      <c r="T34" s="1"/>
      <c r="U34" s="1"/>
      <c r="V34" s="1"/>
      <c r="W34" s="1"/>
      <c r="X34" s="1"/>
      <c r="Y34" s="1"/>
      <c r="AA34" s="283"/>
    </row>
    <row r="35" spans="1:27" ht="15" customHeight="1">
      <c r="A35" s="430" t="s">
        <v>15</v>
      </c>
      <c r="B35" s="431"/>
      <c r="C35" s="72">
        <v>2014</v>
      </c>
      <c r="D35" s="427">
        <v>2015</v>
      </c>
      <c r="E35" s="428"/>
      <c r="F35" s="429"/>
      <c r="G35" s="427">
        <v>2016</v>
      </c>
      <c r="H35" s="428"/>
      <c r="I35" s="429"/>
      <c r="J35" s="68">
        <v>2017</v>
      </c>
      <c r="K35" s="420">
        <v>2017</v>
      </c>
      <c r="L35" s="421"/>
      <c r="M35" s="422"/>
      <c r="N35" s="420">
        <v>2018</v>
      </c>
      <c r="O35" s="422"/>
      <c r="P35" s="420">
        <v>2019</v>
      </c>
      <c r="Q35" s="422"/>
      <c r="R35" s="435">
        <v>2020</v>
      </c>
      <c r="S35" s="435"/>
      <c r="T35" s="435">
        <v>2021</v>
      </c>
      <c r="U35" s="435"/>
      <c r="V35" s="296">
        <v>2022</v>
      </c>
      <c r="W35" s="443">
        <v>2022</v>
      </c>
      <c r="X35" s="443"/>
      <c r="Y35" s="441" t="s">
        <v>199</v>
      </c>
      <c r="AA35" s="283"/>
    </row>
    <row r="36" spans="1:27" ht="51" customHeight="1">
      <c r="A36" s="432"/>
      <c r="B36" s="433"/>
      <c r="C36" s="69" t="s">
        <v>9</v>
      </c>
      <c r="D36" s="68" t="s">
        <v>8</v>
      </c>
      <c r="E36" s="68" t="s">
        <v>9</v>
      </c>
      <c r="F36" s="66" t="s">
        <v>12</v>
      </c>
      <c r="G36" s="66" t="s">
        <v>11</v>
      </c>
      <c r="H36" s="68" t="s">
        <v>9</v>
      </c>
      <c r="I36" s="66" t="s">
        <v>12</v>
      </c>
      <c r="J36" s="68" t="s">
        <v>8</v>
      </c>
      <c r="K36" s="68" t="s">
        <v>10</v>
      </c>
      <c r="L36" s="66" t="s">
        <v>12</v>
      </c>
      <c r="M36" s="66" t="s">
        <v>11</v>
      </c>
      <c r="N36" s="66" t="s">
        <v>11</v>
      </c>
      <c r="O36" s="68" t="s">
        <v>10</v>
      </c>
      <c r="P36" s="68" t="s">
        <v>8</v>
      </c>
      <c r="Q36" s="66" t="s">
        <v>9</v>
      </c>
      <c r="R36" s="67" t="s">
        <v>8</v>
      </c>
      <c r="S36" s="66" t="s">
        <v>9</v>
      </c>
      <c r="T36" s="67" t="s">
        <v>8</v>
      </c>
      <c r="U36" s="393" t="s">
        <v>9</v>
      </c>
      <c r="V36" s="66" t="s">
        <v>6</v>
      </c>
      <c r="W36" s="67" t="s">
        <v>8</v>
      </c>
      <c r="X36" s="393" t="s">
        <v>198</v>
      </c>
      <c r="Y36" s="442"/>
      <c r="AA36" s="283"/>
    </row>
    <row r="37" spans="1:27">
      <c r="A37" s="204">
        <v>2201</v>
      </c>
      <c r="B37" s="21" t="s">
        <v>177</v>
      </c>
      <c r="C37" s="297"/>
      <c r="D37" s="154"/>
      <c r="E37" s="154"/>
      <c r="F37" s="153"/>
      <c r="G37" s="154"/>
      <c r="H37" s="154"/>
      <c r="I37" s="153"/>
      <c r="J37" s="152">
        <v>35000000</v>
      </c>
      <c r="K37" s="152">
        <v>18606858.57</v>
      </c>
      <c r="L37" s="152">
        <f>K37/M37*100</f>
        <v>53.162453057142855</v>
      </c>
      <c r="M37" s="152">
        <v>35000000</v>
      </c>
      <c r="N37" s="80">
        <v>35000000</v>
      </c>
      <c r="O37" s="80">
        <v>28462603.449999999</v>
      </c>
      <c r="P37" s="150"/>
      <c r="Q37" s="150">
        <v>0</v>
      </c>
      <c r="R37" s="150">
        <v>0</v>
      </c>
      <c r="S37" s="150">
        <v>0</v>
      </c>
      <c r="T37" s="150">
        <v>20000000</v>
      </c>
      <c r="U37" s="150">
        <v>4486587.5999999996</v>
      </c>
      <c r="V37" s="150"/>
      <c r="W37" s="150">
        <v>5000000</v>
      </c>
      <c r="X37" s="150"/>
      <c r="Y37" s="150"/>
    </row>
    <row r="38" spans="1:27">
      <c r="A38" s="24"/>
      <c r="B38" s="21"/>
      <c r="C38" s="24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150"/>
      <c r="P38" s="307"/>
      <c r="Q38" s="307"/>
      <c r="R38" s="307"/>
      <c r="S38" s="307"/>
      <c r="T38" s="307"/>
      <c r="U38" s="307"/>
      <c r="V38" s="283"/>
      <c r="W38" s="150"/>
      <c r="X38" s="150"/>
      <c r="Y38" s="150"/>
    </row>
    <row r="39" spans="1:27" ht="16.5" thickBot="1">
      <c r="A39" s="7" t="s">
        <v>0</v>
      </c>
      <c r="B39" s="7"/>
      <c r="C39" s="7">
        <f>SUM(C37:C38)</f>
        <v>0</v>
      </c>
      <c r="D39" s="7">
        <f>SUM(D37:D38)</f>
        <v>0</v>
      </c>
      <c r="E39" s="7">
        <f>SUM(E37:E38)</f>
        <v>0</v>
      </c>
      <c r="F39" s="7"/>
      <c r="G39" s="7">
        <f>SUM(G37:G38)</f>
        <v>0</v>
      </c>
      <c r="H39" s="7">
        <f>SUM(H37:H38)</f>
        <v>0</v>
      </c>
      <c r="I39" s="7"/>
      <c r="J39" s="4">
        <f t="shared" ref="J39:O39" si="8">SUM(J37:J38)</f>
        <v>35000000</v>
      </c>
      <c r="K39" s="4">
        <f t="shared" si="8"/>
        <v>18606858.57</v>
      </c>
      <c r="L39" s="4">
        <f t="shared" si="8"/>
        <v>53.162453057142855</v>
      </c>
      <c r="M39" s="4">
        <f t="shared" si="8"/>
        <v>35000000</v>
      </c>
      <c r="N39" s="4">
        <f t="shared" si="8"/>
        <v>35000000</v>
      </c>
      <c r="O39" s="4">
        <f t="shared" si="8"/>
        <v>28462603.449999999</v>
      </c>
      <c r="P39" s="4">
        <f>SUM(P37:P38)</f>
        <v>0</v>
      </c>
      <c r="Q39" s="4">
        <f t="shared" ref="Q39" si="9">SUM(Q37:Q38)</f>
        <v>0</v>
      </c>
      <c r="R39" s="4">
        <f t="shared" ref="R39" si="10">SUM(R37:R38)</f>
        <v>0</v>
      </c>
      <c r="S39" s="4">
        <f t="shared" ref="S39" si="11">SUM(S37:S38)</f>
        <v>0</v>
      </c>
      <c r="T39" s="4">
        <f t="shared" ref="T39" si="12">SUM(T37:T38)</f>
        <v>20000000</v>
      </c>
      <c r="U39" s="4">
        <f t="shared" ref="U39" si="13">SUM(U37:U38)</f>
        <v>4486587.5999999996</v>
      </c>
      <c r="V39" s="4">
        <f t="shared" ref="V39" si="14">SUM(V37:V38)</f>
        <v>0</v>
      </c>
      <c r="W39" s="4">
        <f t="shared" ref="W39:Y39" si="15">SUM(W37:W38)</f>
        <v>5000000</v>
      </c>
      <c r="X39" s="4">
        <f t="shared" si="15"/>
        <v>0</v>
      </c>
      <c r="Y39" s="4">
        <f t="shared" si="15"/>
        <v>0</v>
      </c>
    </row>
    <row r="40" spans="1:27" ht="15.75" thickTop="1"/>
    <row r="41" spans="1:27" ht="16.5" hidden="1" thickBot="1">
      <c r="B41" s="56" t="s">
        <v>175</v>
      </c>
      <c r="T41" s="348">
        <f>T10+T20+T28+T39</f>
        <v>42900000</v>
      </c>
      <c r="U41" s="352"/>
      <c r="V41" s="348">
        <f>V10+V20+V28+V39</f>
        <v>61600000</v>
      </c>
      <c r="W41" s="348">
        <f>W10+W20+W28+W39</f>
        <v>22500000</v>
      </c>
      <c r="X41" s="348"/>
      <c r="Y41" s="348"/>
    </row>
    <row r="44" spans="1:27">
      <c r="B44" s="42" t="s">
        <v>200</v>
      </c>
      <c r="C44" s="42" t="s">
        <v>200</v>
      </c>
      <c r="D44" s="42" t="s">
        <v>200</v>
      </c>
    </row>
    <row r="45" spans="1:27" ht="26.25" customHeight="1">
      <c r="B45" s="42" t="s">
        <v>139</v>
      </c>
      <c r="C45" s="42" t="s">
        <v>139</v>
      </c>
      <c r="D45" s="42" t="s">
        <v>139</v>
      </c>
      <c r="V45" s="380" t="s">
        <v>178</v>
      </c>
    </row>
    <row r="46" spans="1:27" ht="15.75">
      <c r="V46" s="380" t="s">
        <v>179</v>
      </c>
    </row>
    <row r="47" spans="1:27">
      <c r="V47" s="50" t="s">
        <v>180</v>
      </c>
    </row>
  </sheetData>
  <mergeCells count="41">
    <mergeCell ref="P35:Q35"/>
    <mergeCell ref="T5:U5"/>
    <mergeCell ref="R35:S35"/>
    <mergeCell ref="T35:U35"/>
    <mergeCell ref="R24:S24"/>
    <mergeCell ref="T24:U24"/>
    <mergeCell ref="P5:Q5"/>
    <mergeCell ref="P14:Q14"/>
    <mergeCell ref="P24:Q24"/>
    <mergeCell ref="A24:B25"/>
    <mergeCell ref="D24:F24"/>
    <mergeCell ref="G24:I24"/>
    <mergeCell ref="K24:M24"/>
    <mergeCell ref="N24:O24"/>
    <mergeCell ref="A35:B36"/>
    <mergeCell ref="D35:F35"/>
    <mergeCell ref="G35:I35"/>
    <mergeCell ref="K35:M35"/>
    <mergeCell ref="N35:O35"/>
    <mergeCell ref="W35:X35"/>
    <mergeCell ref="Y35:Y36"/>
    <mergeCell ref="A1:Y1"/>
    <mergeCell ref="A14:B15"/>
    <mergeCell ref="D14:F14"/>
    <mergeCell ref="G14:I14"/>
    <mergeCell ref="K14:M14"/>
    <mergeCell ref="N14:O14"/>
    <mergeCell ref="A5:B6"/>
    <mergeCell ref="D5:F5"/>
    <mergeCell ref="G5:I5"/>
    <mergeCell ref="K5:M5"/>
    <mergeCell ref="N5:O5"/>
    <mergeCell ref="R14:S14"/>
    <mergeCell ref="T14:U14"/>
    <mergeCell ref="R5:S5"/>
    <mergeCell ref="W5:X5"/>
    <mergeCell ref="W14:X14"/>
    <mergeCell ref="Y5:Y6"/>
    <mergeCell ref="Y14:Y15"/>
    <mergeCell ref="W24:X24"/>
    <mergeCell ref="Y24:Y25"/>
  </mergeCells>
  <pageMargins left="0.7" right="0.7" top="0.55000000000000004" bottom="0.52" header="0.3" footer="0.3"/>
  <pageSetup paperSize="9" scale="83" orientation="landscape" r:id="rId1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51"/>
  <sheetViews>
    <sheetView topLeftCell="A28" workbookViewId="0">
      <selection activeCell="S13" sqref="S13"/>
    </sheetView>
  </sheetViews>
  <sheetFormatPr defaultRowHeight="15"/>
  <cols>
    <col min="2" max="2" width="24.7109375" customWidth="1"/>
    <col min="3" max="15" width="0" hidden="1" customWidth="1"/>
    <col min="16" max="16" width="14.7109375" hidden="1" customWidth="1"/>
    <col min="17" max="17" width="12" customWidth="1"/>
    <col min="18" max="19" width="13.85546875" customWidth="1"/>
    <col min="20" max="20" width="12.140625" customWidth="1"/>
    <col min="21" max="21" width="13.7109375" customWidth="1"/>
    <col min="22" max="22" width="13" hidden="1" customWidth="1"/>
    <col min="23" max="25" width="13.5703125" customWidth="1"/>
  </cols>
  <sheetData>
    <row r="1" spans="1:25" ht="20.25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8.75">
      <c r="A2" s="73" t="s">
        <v>118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5">
      <c r="A3" s="38" t="s">
        <v>114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5" ht="15.75">
      <c r="A4" s="38" t="s">
        <v>117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5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7">
        <v>2019</v>
      </c>
      <c r="Q5" s="429"/>
      <c r="R5" s="446">
        <v>2020</v>
      </c>
      <c r="S5" s="446"/>
      <c r="T5" s="446">
        <v>2021</v>
      </c>
      <c r="U5" s="446"/>
      <c r="V5" s="399">
        <v>2022</v>
      </c>
      <c r="W5" s="443">
        <v>2022</v>
      </c>
      <c r="X5" s="443"/>
      <c r="Y5" s="441" t="s">
        <v>199</v>
      </c>
    </row>
    <row r="6" spans="1:25" ht="47.25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3" t="s">
        <v>9</v>
      </c>
      <c r="V6" s="297" t="s">
        <v>6</v>
      </c>
      <c r="W6" s="67" t="s">
        <v>8</v>
      </c>
      <c r="X6" s="393" t="s">
        <v>198</v>
      </c>
      <c r="Y6" s="442"/>
    </row>
    <row r="7" spans="1:25">
      <c r="A7" s="24">
        <v>2001</v>
      </c>
      <c r="B7" s="21" t="s">
        <v>5</v>
      </c>
      <c r="C7" s="22">
        <v>575036</v>
      </c>
      <c r="D7" s="5">
        <v>750000</v>
      </c>
      <c r="E7" s="5">
        <v>445235</v>
      </c>
      <c r="F7" s="5">
        <f>E7/D7*100</f>
        <v>59.364666666666665</v>
      </c>
      <c r="G7" s="5">
        <v>750000</v>
      </c>
      <c r="H7" s="5">
        <v>565849.41</v>
      </c>
      <c r="I7" s="5">
        <f>H7/G7*100</f>
        <v>75.446588000000006</v>
      </c>
      <c r="J7" s="5">
        <v>1000000</v>
      </c>
      <c r="K7" s="5">
        <v>855526.85</v>
      </c>
      <c r="L7" s="5">
        <f>K7/M7*100</f>
        <v>85.552684999999997</v>
      </c>
      <c r="M7" s="5">
        <v>1000000</v>
      </c>
      <c r="N7" s="5">
        <v>600000</v>
      </c>
      <c r="O7" s="5">
        <v>592980.5</v>
      </c>
      <c r="P7" s="80">
        <v>0</v>
      </c>
      <c r="Q7" s="80"/>
      <c r="R7" s="80"/>
      <c r="S7" s="80"/>
      <c r="T7" s="80"/>
      <c r="U7" s="101"/>
      <c r="V7" s="80">
        <v>2000000</v>
      </c>
      <c r="W7" s="80">
        <v>2000000</v>
      </c>
      <c r="X7" s="80"/>
      <c r="Y7" s="80"/>
    </row>
    <row r="8" spans="1:25">
      <c r="A8" s="24">
        <v>2002</v>
      </c>
      <c r="B8" s="17" t="s">
        <v>26</v>
      </c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0"/>
      <c r="Q8" s="80"/>
      <c r="R8" s="80"/>
      <c r="S8" s="80"/>
      <c r="T8" s="80"/>
      <c r="U8" s="80"/>
      <c r="V8" s="80">
        <v>30000000</v>
      </c>
      <c r="W8" s="80">
        <v>15000000</v>
      </c>
      <c r="X8" s="80"/>
      <c r="Y8" s="80"/>
    </row>
    <row r="9" spans="1:25">
      <c r="A9" s="24">
        <v>2003</v>
      </c>
      <c r="B9" s="21" t="s">
        <v>25</v>
      </c>
      <c r="C9" s="22">
        <v>575036</v>
      </c>
      <c r="D9" s="5">
        <v>750000</v>
      </c>
      <c r="E9" s="5">
        <v>445235</v>
      </c>
      <c r="F9" s="5">
        <f>E9/D9*100</f>
        <v>59.364666666666665</v>
      </c>
      <c r="G9" s="5">
        <v>750000</v>
      </c>
      <c r="H9" s="5">
        <v>565849.41</v>
      </c>
      <c r="I9" s="5">
        <f>H9/G9*100</f>
        <v>75.446588000000006</v>
      </c>
      <c r="J9" s="5">
        <v>1000000</v>
      </c>
      <c r="K9" s="5">
        <v>855526.85</v>
      </c>
      <c r="L9" s="5">
        <f>K9/M9*100</f>
        <v>85.552684999999997</v>
      </c>
      <c r="M9" s="5">
        <v>1000000</v>
      </c>
      <c r="N9" s="5">
        <v>600000</v>
      </c>
      <c r="O9" s="5">
        <v>592980.5</v>
      </c>
      <c r="P9" s="80">
        <v>1000000</v>
      </c>
      <c r="Q9" s="80">
        <v>127600</v>
      </c>
      <c r="R9" s="80">
        <v>1315000</v>
      </c>
      <c r="S9" s="80">
        <v>1073260.48</v>
      </c>
      <c r="T9" s="80">
        <v>2000000</v>
      </c>
      <c r="U9" s="80">
        <v>824264.2</v>
      </c>
      <c r="V9" s="80">
        <v>7000000</v>
      </c>
      <c r="W9" s="80">
        <v>2000000</v>
      </c>
      <c r="X9" s="80"/>
      <c r="Y9" s="80"/>
    </row>
    <row r="10" spans="1:25">
      <c r="A10" s="24">
        <v>2102</v>
      </c>
      <c r="B10" s="21" t="s">
        <v>4</v>
      </c>
      <c r="C10" s="22">
        <v>250000</v>
      </c>
      <c r="D10" s="5">
        <v>250000</v>
      </c>
      <c r="E10" s="5">
        <v>189897</v>
      </c>
      <c r="F10" s="5">
        <f>E10/D10*100</f>
        <v>75.958800000000011</v>
      </c>
      <c r="G10" s="5">
        <v>280000</v>
      </c>
      <c r="H10" s="5">
        <v>277270.09999999998</v>
      </c>
      <c r="I10" s="5">
        <f>H10/G10*100</f>
        <v>99.025035714285707</v>
      </c>
      <c r="J10" s="5">
        <v>1000000</v>
      </c>
      <c r="K10" s="5">
        <v>844505</v>
      </c>
      <c r="L10" s="5">
        <f>K10/M10*100</f>
        <v>84.450499999999991</v>
      </c>
      <c r="M10" s="5">
        <v>1000000</v>
      </c>
      <c r="N10" s="5">
        <v>2600000</v>
      </c>
      <c r="O10" s="5">
        <v>2505810.75</v>
      </c>
      <c r="P10" s="80">
        <v>1000000</v>
      </c>
      <c r="Q10" s="80">
        <v>208739</v>
      </c>
      <c r="R10" s="80">
        <v>540000</v>
      </c>
      <c r="S10" s="80">
        <v>453327.38</v>
      </c>
      <c r="T10" s="80">
        <v>1000000</v>
      </c>
      <c r="U10" s="80">
        <v>3872447.07</v>
      </c>
      <c r="V10" s="80">
        <v>7600000</v>
      </c>
      <c r="W10" s="80">
        <v>1000000</v>
      </c>
      <c r="X10" s="80"/>
      <c r="Y10" s="80"/>
    </row>
    <row r="11" spans="1:25">
      <c r="A11" s="24">
        <v>2103</v>
      </c>
      <c r="B11" s="17" t="s">
        <v>26</v>
      </c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0"/>
      <c r="Q11" s="80"/>
      <c r="R11" s="80"/>
      <c r="S11" s="80"/>
      <c r="T11" s="80"/>
      <c r="U11" s="80"/>
      <c r="V11" s="80">
        <v>5000000</v>
      </c>
      <c r="W11" s="80">
        <v>2000000</v>
      </c>
      <c r="X11" s="80"/>
      <c r="Y11" s="80"/>
    </row>
    <row r="12" spans="1:25">
      <c r="A12" s="14">
        <v>2106</v>
      </c>
      <c r="B12" s="10" t="s">
        <v>2</v>
      </c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0"/>
      <c r="N12" s="5">
        <v>0</v>
      </c>
      <c r="O12" s="5"/>
      <c r="P12" s="80">
        <v>0</v>
      </c>
      <c r="Q12" s="80">
        <v>0</v>
      </c>
      <c r="R12" s="80">
        <v>90000</v>
      </c>
      <c r="S12" s="80">
        <v>90000</v>
      </c>
      <c r="T12" s="80">
        <v>500000</v>
      </c>
      <c r="U12" s="80">
        <v>422000</v>
      </c>
      <c r="V12" s="80">
        <v>5000000</v>
      </c>
      <c r="W12" s="80">
        <v>5000000</v>
      </c>
      <c r="X12" s="80"/>
      <c r="Y12" s="80"/>
    </row>
    <row r="13" spans="1:25" ht="16.5" thickBot="1">
      <c r="A13" s="7" t="s">
        <v>0</v>
      </c>
      <c r="B13" s="7"/>
      <c r="C13" s="4">
        <f>SUM(C9:C10)</f>
        <v>825036</v>
      </c>
      <c r="D13" s="4">
        <f>SUM(D9:D10)</f>
        <v>1000000</v>
      </c>
      <c r="E13" s="4">
        <f>SUM(E9:E10)</f>
        <v>635132</v>
      </c>
      <c r="F13" s="4">
        <f>E13/D13*100</f>
        <v>63.513200000000005</v>
      </c>
      <c r="G13" s="4">
        <f>SUM(G9:G10)</f>
        <v>1030000</v>
      </c>
      <c r="H13" s="4">
        <f>SUM(H9:H10)</f>
        <v>843119.51</v>
      </c>
      <c r="I13" s="4">
        <f>H13/G13*100</f>
        <v>81.856263106796106</v>
      </c>
      <c r="J13" s="4">
        <f>SUM(J9:J10)</f>
        <v>2000000</v>
      </c>
      <c r="K13" s="4">
        <f>SUM(K9:K10)</f>
        <v>1700031.85</v>
      </c>
      <c r="L13" s="5">
        <f>K13/M13*100</f>
        <v>85.001592500000001</v>
      </c>
      <c r="M13" s="4">
        <f>SUM(M9:M10)</f>
        <v>2000000</v>
      </c>
      <c r="N13" s="4">
        <f t="shared" ref="N13:O13" si="0">SUM(N9:N12)</f>
        <v>3200000</v>
      </c>
      <c r="O13" s="4">
        <f t="shared" si="0"/>
        <v>3098791.25</v>
      </c>
      <c r="P13" s="4">
        <f>SUM(P7:P12)</f>
        <v>2000000</v>
      </c>
      <c r="Q13" s="4">
        <f t="shared" ref="Q13:V13" si="1">SUM(Q7:Q12)</f>
        <v>336339</v>
      </c>
      <c r="R13" s="4">
        <f>SUM(R7:R12)</f>
        <v>1945000</v>
      </c>
      <c r="S13" s="4">
        <f t="shared" si="1"/>
        <v>1616587.8599999999</v>
      </c>
      <c r="T13" s="4">
        <f t="shared" si="1"/>
        <v>3500000</v>
      </c>
      <c r="U13" s="4">
        <f t="shared" si="1"/>
        <v>5118711.2699999996</v>
      </c>
      <c r="V13" s="4">
        <f t="shared" si="1"/>
        <v>56600000</v>
      </c>
      <c r="W13" s="4">
        <f>SUM(W7:W12)</f>
        <v>27000000</v>
      </c>
      <c r="X13" s="4">
        <f t="shared" ref="X13:Y13" si="2">SUM(X7:X12)</f>
        <v>0</v>
      </c>
      <c r="Y13" s="4">
        <f t="shared" si="2"/>
        <v>0</v>
      </c>
    </row>
    <row r="14" spans="1:25" ht="15.75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1"/>
      <c r="T14" s="1"/>
      <c r="U14" s="1"/>
      <c r="V14" s="1"/>
      <c r="W14" s="1"/>
      <c r="X14" s="1"/>
      <c r="Y14" s="1"/>
    </row>
    <row r="15" spans="1:25">
      <c r="A15" s="38" t="s">
        <v>114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39"/>
      <c r="T15" s="39"/>
      <c r="U15" s="39"/>
      <c r="V15" s="39"/>
      <c r="W15" s="39"/>
      <c r="X15" s="39"/>
      <c r="Y15" s="39"/>
    </row>
    <row r="16" spans="1:25" ht="15.75">
      <c r="A16" s="38" t="s">
        <v>116</v>
      </c>
      <c r="B16" s="37"/>
      <c r="C16" s="3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1"/>
      <c r="T16" s="1"/>
      <c r="U16" s="1"/>
      <c r="V16" s="1"/>
      <c r="W16" s="1"/>
      <c r="X16" s="1"/>
      <c r="Y16" s="1"/>
    </row>
    <row r="17" spans="1:25" ht="15" customHeight="1">
      <c r="A17" s="430" t="s">
        <v>15</v>
      </c>
      <c r="B17" s="431"/>
      <c r="C17" s="72">
        <v>2014</v>
      </c>
      <c r="D17" s="427">
        <v>2015</v>
      </c>
      <c r="E17" s="428"/>
      <c r="F17" s="429"/>
      <c r="G17" s="427">
        <v>2016</v>
      </c>
      <c r="H17" s="428"/>
      <c r="I17" s="429"/>
      <c r="J17" s="68">
        <v>2017</v>
      </c>
      <c r="K17" s="420">
        <v>2017</v>
      </c>
      <c r="L17" s="421"/>
      <c r="M17" s="422"/>
      <c r="N17" s="420">
        <v>2018</v>
      </c>
      <c r="O17" s="422"/>
      <c r="P17" s="427">
        <v>2019</v>
      </c>
      <c r="Q17" s="429"/>
      <c r="R17" s="446">
        <v>2020</v>
      </c>
      <c r="S17" s="446"/>
      <c r="T17" s="446">
        <v>2021</v>
      </c>
      <c r="U17" s="446"/>
      <c r="V17" s="259">
        <v>2022</v>
      </c>
      <c r="W17" s="443">
        <v>2022</v>
      </c>
      <c r="X17" s="443"/>
      <c r="Y17" s="441" t="s">
        <v>199</v>
      </c>
    </row>
    <row r="18" spans="1:25" ht="42.75" customHeight="1">
      <c r="A18" s="432"/>
      <c r="B18" s="433"/>
      <c r="C18" s="69" t="s">
        <v>9</v>
      </c>
      <c r="D18" s="68" t="s">
        <v>8</v>
      </c>
      <c r="E18" s="68" t="s">
        <v>9</v>
      </c>
      <c r="F18" s="66" t="s">
        <v>12</v>
      </c>
      <c r="G18" s="66" t="s">
        <v>11</v>
      </c>
      <c r="H18" s="68" t="s">
        <v>9</v>
      </c>
      <c r="I18" s="66" t="s">
        <v>12</v>
      </c>
      <c r="J18" s="68" t="s">
        <v>8</v>
      </c>
      <c r="K18" s="68" t="s">
        <v>10</v>
      </c>
      <c r="L18" s="66" t="s">
        <v>12</v>
      </c>
      <c r="M18" s="66" t="s">
        <v>11</v>
      </c>
      <c r="N18" s="66" t="s">
        <v>11</v>
      </c>
      <c r="O18" s="68" t="s">
        <v>10</v>
      </c>
      <c r="P18" s="68" t="s">
        <v>8</v>
      </c>
      <c r="Q18" s="66" t="s">
        <v>9</v>
      </c>
      <c r="R18" s="67" t="s">
        <v>8</v>
      </c>
      <c r="S18" s="66" t="s">
        <v>9</v>
      </c>
      <c r="T18" s="67" t="s">
        <v>8</v>
      </c>
      <c r="U18" s="393" t="s">
        <v>9</v>
      </c>
      <c r="V18" s="66" t="s">
        <v>6</v>
      </c>
      <c r="W18" s="67" t="s">
        <v>8</v>
      </c>
      <c r="X18" s="393" t="s">
        <v>198</v>
      </c>
      <c r="Y18" s="442"/>
    </row>
    <row r="19" spans="1:25">
      <c r="A19" s="204">
        <v>2001</v>
      </c>
      <c r="B19" s="21" t="s">
        <v>5</v>
      </c>
      <c r="C19" s="69"/>
      <c r="D19" s="68"/>
      <c r="E19" s="68"/>
      <c r="F19" s="66"/>
      <c r="G19" s="66"/>
      <c r="H19" s="68"/>
      <c r="I19" s="66"/>
      <c r="J19" s="68"/>
      <c r="K19" s="68"/>
      <c r="L19" s="66"/>
      <c r="M19" s="66"/>
      <c r="N19" s="66"/>
      <c r="O19" s="68"/>
      <c r="P19" s="291">
        <v>0</v>
      </c>
      <c r="Q19" s="291">
        <v>0</v>
      </c>
      <c r="R19" s="67">
        <v>860000</v>
      </c>
      <c r="S19" s="67">
        <v>569743</v>
      </c>
      <c r="T19" s="93">
        <v>3000000</v>
      </c>
      <c r="U19" s="93">
        <v>6294765.9699999997</v>
      </c>
      <c r="V19" s="93">
        <v>9000000</v>
      </c>
      <c r="W19" s="80">
        <v>3000000</v>
      </c>
      <c r="X19" s="150"/>
      <c r="Y19" s="150"/>
    </row>
    <row r="20" spans="1:25">
      <c r="A20" s="24">
        <v>2003</v>
      </c>
      <c r="B20" s="21" t="s">
        <v>25</v>
      </c>
      <c r="C20" s="22">
        <v>275000</v>
      </c>
      <c r="D20" s="5">
        <v>500000</v>
      </c>
      <c r="E20" s="5">
        <v>172450</v>
      </c>
      <c r="F20" s="5">
        <f>E20/D20*100</f>
        <v>34.489999999999995</v>
      </c>
      <c r="G20" s="5"/>
      <c r="H20" s="5"/>
      <c r="I20" s="5"/>
      <c r="J20" s="5">
        <v>2000000</v>
      </c>
      <c r="K20" s="5">
        <v>1631692.6</v>
      </c>
      <c r="L20" s="5">
        <f>K20/M20*100</f>
        <v>81.584630000000004</v>
      </c>
      <c r="M20" s="5">
        <v>2000000</v>
      </c>
      <c r="N20" s="5">
        <v>2000000</v>
      </c>
      <c r="O20" s="5">
        <v>1142286.7</v>
      </c>
      <c r="P20" s="80">
        <v>1000000</v>
      </c>
      <c r="Q20" s="80">
        <v>32826</v>
      </c>
      <c r="R20" s="67">
        <v>0</v>
      </c>
      <c r="S20" s="80"/>
      <c r="T20" s="80">
        <v>2000000</v>
      </c>
      <c r="U20" s="93">
        <v>1374044.08</v>
      </c>
      <c r="V20" s="80">
        <v>3000000</v>
      </c>
      <c r="W20" s="80">
        <v>1000000</v>
      </c>
      <c r="X20" s="80"/>
      <c r="Y20" s="80"/>
    </row>
    <row r="21" spans="1:25">
      <c r="A21" s="24">
        <v>2102</v>
      </c>
      <c r="B21" s="21" t="s">
        <v>4</v>
      </c>
      <c r="C21" s="22">
        <v>17190</v>
      </c>
      <c r="D21" s="5"/>
      <c r="E21" s="5"/>
      <c r="F21" s="5"/>
      <c r="G21" s="5">
        <v>500000</v>
      </c>
      <c r="H21" s="5">
        <v>96951</v>
      </c>
      <c r="I21" s="5">
        <f>H21/G21*100</f>
        <v>19.3902</v>
      </c>
      <c r="J21" s="5">
        <v>2000000</v>
      </c>
      <c r="K21" s="5">
        <v>1306241.5</v>
      </c>
      <c r="L21" s="5">
        <f>K21/M21*100</f>
        <v>65.312075000000007</v>
      </c>
      <c r="M21" s="5">
        <v>2000000</v>
      </c>
      <c r="N21" s="5">
        <v>2000000</v>
      </c>
      <c r="O21" s="5">
        <v>1907320.69</v>
      </c>
      <c r="P21" s="80">
        <v>0</v>
      </c>
      <c r="Q21" s="80"/>
      <c r="R21" s="67">
        <v>1000000</v>
      </c>
      <c r="S21" s="67">
        <v>1882302.76</v>
      </c>
      <c r="T21" s="80">
        <v>500000</v>
      </c>
      <c r="U21" s="93">
        <v>14050126.16</v>
      </c>
      <c r="V21" s="80">
        <v>1000000</v>
      </c>
      <c r="W21" s="80">
        <v>1000000</v>
      </c>
      <c r="X21" s="80"/>
      <c r="Y21" s="80"/>
    </row>
    <row r="22" spans="1:25" ht="16.5" thickBot="1">
      <c r="A22" s="7" t="s">
        <v>0</v>
      </c>
      <c r="B22" s="7"/>
      <c r="C22" s="4">
        <f>SUM(C20:C21)</f>
        <v>292190</v>
      </c>
      <c r="D22" s="4">
        <f>SUM(D20:D21)</f>
        <v>500000</v>
      </c>
      <c r="E22" s="4">
        <f>SUM(E20:E21)</f>
        <v>172450</v>
      </c>
      <c r="F22" s="4">
        <f>E22/D22*100</f>
        <v>34.489999999999995</v>
      </c>
      <c r="G22" s="4">
        <f>SUM(G20:G21)</f>
        <v>500000</v>
      </c>
      <c r="H22" s="4">
        <f>SUM(H20:H21)</f>
        <v>96951</v>
      </c>
      <c r="I22" s="4">
        <f>H22/G22*100</f>
        <v>19.3902</v>
      </c>
      <c r="J22" s="4">
        <f>SUM(J20:J21)</f>
        <v>4000000</v>
      </c>
      <c r="K22" s="4">
        <f>SUM(K20:K21)</f>
        <v>2937934.1</v>
      </c>
      <c r="L22" s="5">
        <f>K22/M22*100</f>
        <v>73.448352499999999</v>
      </c>
      <c r="M22" s="4">
        <f>SUM(M20:M21)</f>
        <v>4000000</v>
      </c>
      <c r="N22" s="4">
        <f>SUM(N20:N21)</f>
        <v>4000000</v>
      </c>
      <c r="O22" s="4">
        <v>742358.9</v>
      </c>
      <c r="P22" s="4">
        <f>SUM(P19:P21)</f>
        <v>1000000</v>
      </c>
      <c r="Q22" s="4">
        <f t="shared" ref="Q22:V22" si="3">SUM(Q19:Q21)</f>
        <v>32826</v>
      </c>
      <c r="R22" s="4">
        <f>SUM(R19:R21)</f>
        <v>1860000</v>
      </c>
      <c r="S22" s="4">
        <f t="shared" si="3"/>
        <v>2452045.7599999998</v>
      </c>
      <c r="T22" s="4">
        <f>SUM(T19:T21)</f>
        <v>5500000</v>
      </c>
      <c r="U22" s="4">
        <f t="shared" si="3"/>
        <v>21718936.210000001</v>
      </c>
      <c r="V22" s="4">
        <f t="shared" si="3"/>
        <v>13000000</v>
      </c>
      <c r="W22" s="4">
        <f>SUM(W19:W21)</f>
        <v>5000000</v>
      </c>
      <c r="X22" s="4">
        <f t="shared" ref="X22:Y22" si="4">SUM(X19:X21)</f>
        <v>0</v>
      </c>
      <c r="Y22" s="4">
        <f t="shared" si="4"/>
        <v>0</v>
      </c>
    </row>
    <row r="23" spans="1:25" ht="16.5" thickTop="1">
      <c r="A23" s="56"/>
      <c r="B23" s="56"/>
      <c r="C23" s="56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5.75">
      <c r="A24" s="56"/>
      <c r="B24" s="56"/>
      <c r="C24" s="5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380" t="s">
        <v>178</v>
      </c>
    </row>
    <row r="25" spans="1:25" ht="15.75">
      <c r="A25" s="56"/>
      <c r="B25" s="56"/>
      <c r="C25" s="5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0" t="s">
        <v>180</v>
      </c>
    </row>
    <row r="26" spans="1:25" ht="18.75">
      <c r="A26" s="73" t="s">
        <v>118</v>
      </c>
      <c r="B26" s="56"/>
      <c r="C26" s="56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0"/>
    </row>
    <row r="27" spans="1:25">
      <c r="A27" s="38" t="s">
        <v>114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1"/>
      <c r="S27" s="39"/>
      <c r="T27" s="39"/>
      <c r="U27" s="39"/>
      <c r="V27" s="39"/>
      <c r="W27" s="39"/>
      <c r="X27" s="39"/>
      <c r="Y27" s="39"/>
    </row>
    <row r="28" spans="1:25" ht="15.75">
      <c r="A28" s="38" t="s">
        <v>115</v>
      </c>
      <c r="B28" s="37"/>
      <c r="C28" s="3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"/>
      <c r="S28" s="1"/>
      <c r="T28" s="1"/>
      <c r="U28" s="1"/>
      <c r="V28" s="1"/>
      <c r="W28" s="1"/>
      <c r="X28" s="1"/>
      <c r="Y28" s="1"/>
    </row>
    <row r="29" spans="1:25" ht="15" customHeight="1">
      <c r="A29" s="430" t="s">
        <v>15</v>
      </c>
      <c r="B29" s="431"/>
      <c r="C29" s="72">
        <v>2014</v>
      </c>
      <c r="D29" s="427">
        <v>2015</v>
      </c>
      <c r="E29" s="428"/>
      <c r="F29" s="429"/>
      <c r="G29" s="427">
        <v>2016</v>
      </c>
      <c r="H29" s="428"/>
      <c r="I29" s="429"/>
      <c r="J29" s="68">
        <v>2017</v>
      </c>
      <c r="K29" s="420">
        <v>2017</v>
      </c>
      <c r="L29" s="421"/>
      <c r="M29" s="422"/>
      <c r="N29" s="420">
        <v>2018</v>
      </c>
      <c r="O29" s="422"/>
      <c r="P29" s="427">
        <v>2019</v>
      </c>
      <c r="Q29" s="429"/>
      <c r="R29" s="446">
        <v>2020</v>
      </c>
      <c r="S29" s="446"/>
      <c r="T29" s="446">
        <v>2021</v>
      </c>
      <c r="U29" s="446"/>
      <c r="V29" s="259">
        <v>2022</v>
      </c>
      <c r="W29" s="443">
        <v>2022</v>
      </c>
      <c r="X29" s="443"/>
      <c r="Y29" s="441" t="s">
        <v>199</v>
      </c>
    </row>
    <row r="30" spans="1:25" ht="49.5" customHeight="1">
      <c r="A30" s="432"/>
      <c r="B30" s="433"/>
      <c r="C30" s="69" t="s">
        <v>9</v>
      </c>
      <c r="D30" s="68" t="s">
        <v>8</v>
      </c>
      <c r="E30" s="68" t="s">
        <v>9</v>
      </c>
      <c r="F30" s="66" t="s">
        <v>12</v>
      </c>
      <c r="G30" s="66" t="s">
        <v>11</v>
      </c>
      <c r="H30" s="68" t="s">
        <v>9</v>
      </c>
      <c r="I30" s="66" t="s">
        <v>12</v>
      </c>
      <c r="J30" s="68" t="s">
        <v>8</v>
      </c>
      <c r="K30" s="68" t="s">
        <v>10</v>
      </c>
      <c r="L30" s="66" t="s">
        <v>12</v>
      </c>
      <c r="M30" s="66" t="s">
        <v>11</v>
      </c>
      <c r="N30" s="66" t="s">
        <v>11</v>
      </c>
      <c r="O30" s="68" t="s">
        <v>10</v>
      </c>
      <c r="P30" s="68" t="s">
        <v>8</v>
      </c>
      <c r="Q30" s="66" t="s">
        <v>9</v>
      </c>
      <c r="R30" s="67" t="s">
        <v>8</v>
      </c>
      <c r="S30" s="66" t="s">
        <v>9</v>
      </c>
      <c r="T30" s="67" t="s">
        <v>8</v>
      </c>
      <c r="U30" s="393" t="s">
        <v>9</v>
      </c>
      <c r="V30" s="66" t="s">
        <v>6</v>
      </c>
      <c r="W30" s="67" t="s">
        <v>8</v>
      </c>
      <c r="X30" s="393" t="s">
        <v>198</v>
      </c>
      <c r="Y30" s="442"/>
    </row>
    <row r="31" spans="1:25">
      <c r="A31" s="204">
        <v>2001</v>
      </c>
      <c r="B31" s="21" t="s">
        <v>5</v>
      </c>
      <c r="C31" s="69"/>
      <c r="D31" s="68"/>
      <c r="E31" s="68"/>
      <c r="F31" s="66"/>
      <c r="G31" s="66"/>
      <c r="H31" s="68"/>
      <c r="I31" s="66"/>
      <c r="J31" s="68"/>
      <c r="K31" s="68"/>
      <c r="L31" s="66"/>
      <c r="M31" s="66"/>
      <c r="N31" s="66"/>
      <c r="O31" s="68"/>
      <c r="P31" s="68"/>
      <c r="Q31" s="68"/>
      <c r="R31" s="67">
        <v>0</v>
      </c>
      <c r="S31" s="68"/>
      <c r="T31" s="93">
        <v>3000000</v>
      </c>
      <c r="U31" s="93">
        <v>1323622.6299999999</v>
      </c>
      <c r="V31" s="93">
        <v>7500000</v>
      </c>
      <c r="W31" s="80">
        <v>3000000</v>
      </c>
      <c r="X31" s="150"/>
      <c r="Y31" s="150"/>
    </row>
    <row r="32" spans="1:25">
      <c r="A32" s="24">
        <v>2003</v>
      </c>
      <c r="B32" s="21" t="s">
        <v>25</v>
      </c>
      <c r="C32" s="22">
        <v>128555</v>
      </c>
      <c r="D32" s="5">
        <v>250000</v>
      </c>
      <c r="E32" s="5">
        <v>50000</v>
      </c>
      <c r="F32" s="5">
        <f>E32/D32*100</f>
        <v>20</v>
      </c>
      <c r="G32" s="5">
        <v>250000</v>
      </c>
      <c r="H32" s="5">
        <v>245990</v>
      </c>
      <c r="I32" s="5">
        <f>H32/G32*100</f>
        <v>98.396000000000001</v>
      </c>
      <c r="J32" s="5">
        <v>2000000</v>
      </c>
      <c r="K32" s="5">
        <v>1801963.34</v>
      </c>
      <c r="L32" s="5">
        <f>K32/M32*100</f>
        <v>90.098167000000004</v>
      </c>
      <c r="M32" s="5">
        <v>2000000</v>
      </c>
      <c r="N32" s="5">
        <v>2000000</v>
      </c>
      <c r="O32" s="5">
        <v>234216.25</v>
      </c>
      <c r="P32" s="80">
        <v>500000</v>
      </c>
      <c r="Q32" s="80"/>
      <c r="R32" s="80">
        <v>0</v>
      </c>
      <c r="S32" s="80"/>
      <c r="T32" s="80">
        <v>1000000</v>
      </c>
      <c r="U32" s="80">
        <v>695150</v>
      </c>
      <c r="V32" s="80">
        <v>1500000</v>
      </c>
      <c r="W32" s="80">
        <v>1000000</v>
      </c>
      <c r="X32" s="80"/>
      <c r="Y32" s="80"/>
    </row>
    <row r="33" spans="1:25">
      <c r="A33" s="16">
        <v>2102</v>
      </c>
      <c r="B33" s="21" t="s">
        <v>4</v>
      </c>
      <c r="C33" s="16"/>
      <c r="D33" s="11"/>
      <c r="E33" s="11"/>
      <c r="F33" s="5"/>
      <c r="G33" s="11"/>
      <c r="H33" s="11"/>
      <c r="I33" s="5"/>
      <c r="J33" s="11">
        <v>2000000</v>
      </c>
      <c r="K33" s="11">
        <v>1126731.3</v>
      </c>
      <c r="L33" s="5">
        <f>K33/M33*100</f>
        <v>56.336565000000007</v>
      </c>
      <c r="M33" s="11">
        <v>2000000</v>
      </c>
      <c r="N33" s="11">
        <v>2000000</v>
      </c>
      <c r="O33" s="11">
        <v>1608546.26</v>
      </c>
      <c r="P33" s="57"/>
      <c r="Q33" s="57"/>
      <c r="R33" s="57">
        <v>3000000</v>
      </c>
      <c r="S33" s="57"/>
      <c r="T33" s="57">
        <v>500000</v>
      </c>
      <c r="U33" s="80">
        <v>466452</v>
      </c>
      <c r="V33" s="57">
        <v>5000000</v>
      </c>
      <c r="W33" s="80">
        <v>1000000</v>
      </c>
      <c r="X33" s="57"/>
      <c r="Y33" s="57"/>
    </row>
    <row r="34" spans="1:25" ht="16.5" thickBot="1">
      <c r="A34" s="7" t="s">
        <v>0</v>
      </c>
      <c r="B34" s="7"/>
      <c r="C34" s="4">
        <f>SUM(C32:C33)</f>
        <v>128555</v>
      </c>
      <c r="D34" s="4">
        <f>SUM(D32:D33)</f>
        <v>250000</v>
      </c>
      <c r="E34" s="4">
        <f>SUM(E32:E33)</f>
        <v>50000</v>
      </c>
      <c r="F34" s="4">
        <f>E34/D34*100</f>
        <v>20</v>
      </c>
      <c r="G34" s="4">
        <f>SUM(G32:G33)</f>
        <v>250000</v>
      </c>
      <c r="H34" s="4">
        <f>SUM(H32:H33)</f>
        <v>245990</v>
      </c>
      <c r="I34" s="4">
        <f>H34/G34*100</f>
        <v>98.396000000000001</v>
      </c>
      <c r="J34" s="4">
        <f>SUM(J32:J33)</f>
        <v>4000000</v>
      </c>
      <c r="K34" s="4">
        <f>SUM(K32:K33)</f>
        <v>2928694.64</v>
      </c>
      <c r="L34" s="5">
        <f>K34/M34*100</f>
        <v>73.217366000000013</v>
      </c>
      <c r="M34" s="4">
        <f>SUM(M32:M33)</f>
        <v>4000000</v>
      </c>
      <c r="N34" s="4">
        <f>SUM(N32:N33)</f>
        <v>4000000</v>
      </c>
      <c r="O34" s="4">
        <f>SUM(O32:O33)</f>
        <v>1842762.51</v>
      </c>
      <c r="P34" s="4">
        <f>SUM(P31:P33)</f>
        <v>500000</v>
      </c>
      <c r="Q34" s="4">
        <f t="shared" ref="Q34:S34" si="5">SUM(Q31:Q33)</f>
        <v>0</v>
      </c>
      <c r="R34" s="4">
        <f>SUM(R31:R33)</f>
        <v>3000000</v>
      </c>
      <c r="S34" s="4">
        <f t="shared" si="5"/>
        <v>0</v>
      </c>
      <c r="T34" s="4">
        <f>SUM(T31:T33)</f>
        <v>4500000</v>
      </c>
      <c r="U34" s="4">
        <f t="shared" ref="U34:Y34" si="6">SUM(U31:U33)</f>
        <v>2485224.63</v>
      </c>
      <c r="V34" s="4">
        <f t="shared" si="6"/>
        <v>14000000</v>
      </c>
      <c r="W34" s="4">
        <f t="shared" si="6"/>
        <v>5000000</v>
      </c>
      <c r="X34" s="4">
        <f t="shared" si="6"/>
        <v>0</v>
      </c>
      <c r="Y34" s="4">
        <f t="shared" si="6"/>
        <v>0</v>
      </c>
    </row>
    <row r="35" spans="1:25" ht="16.5" thickTop="1">
      <c r="A35" s="56"/>
      <c r="B35" s="56"/>
      <c r="C35" s="5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>
      <c r="A36" s="38" t="s">
        <v>114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1"/>
      <c r="S36" s="39"/>
      <c r="T36" s="39"/>
      <c r="U36" s="39"/>
      <c r="V36" s="39"/>
      <c r="W36" s="39"/>
      <c r="X36" s="39"/>
      <c r="Y36" s="39"/>
    </row>
    <row r="37" spans="1:25" ht="15.75">
      <c r="A37" s="38" t="s">
        <v>113</v>
      </c>
      <c r="B37" s="37"/>
      <c r="C37" s="3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1"/>
      <c r="T37" s="1"/>
      <c r="U37" s="1"/>
      <c r="V37" s="1"/>
      <c r="W37" s="1"/>
      <c r="X37" s="1"/>
      <c r="Y37" s="1"/>
    </row>
    <row r="38" spans="1:25" ht="15" customHeight="1">
      <c r="A38" s="430" t="s">
        <v>15</v>
      </c>
      <c r="B38" s="431"/>
      <c r="C38" s="72">
        <v>2014</v>
      </c>
      <c r="D38" s="427">
        <v>2015</v>
      </c>
      <c r="E38" s="428"/>
      <c r="F38" s="429"/>
      <c r="G38" s="427">
        <v>2016</v>
      </c>
      <c r="H38" s="428"/>
      <c r="I38" s="429"/>
      <c r="J38" s="68">
        <v>2017</v>
      </c>
      <c r="K38" s="420">
        <v>2017</v>
      </c>
      <c r="L38" s="421"/>
      <c r="M38" s="422"/>
      <c r="N38" s="420">
        <v>2018</v>
      </c>
      <c r="O38" s="422"/>
      <c r="P38" s="427">
        <v>2019</v>
      </c>
      <c r="Q38" s="429"/>
      <c r="R38" s="446">
        <v>2020</v>
      </c>
      <c r="S38" s="446"/>
      <c r="T38" s="446">
        <v>2021</v>
      </c>
      <c r="U38" s="446"/>
      <c r="V38" s="296">
        <v>2022</v>
      </c>
      <c r="W38" s="443">
        <v>2022</v>
      </c>
      <c r="X38" s="443"/>
      <c r="Y38" s="441" t="s">
        <v>199</v>
      </c>
    </row>
    <row r="39" spans="1:25" ht="50.25" customHeight="1">
      <c r="A39" s="432"/>
      <c r="B39" s="433"/>
      <c r="C39" s="69" t="s">
        <v>9</v>
      </c>
      <c r="D39" s="68" t="s">
        <v>8</v>
      </c>
      <c r="E39" s="68" t="s">
        <v>9</v>
      </c>
      <c r="F39" s="66" t="s">
        <v>12</v>
      </c>
      <c r="G39" s="66" t="s">
        <v>11</v>
      </c>
      <c r="H39" s="68" t="s">
        <v>9</v>
      </c>
      <c r="I39" s="66" t="s">
        <v>12</v>
      </c>
      <c r="J39" s="68" t="s">
        <v>8</v>
      </c>
      <c r="K39" s="68" t="s">
        <v>10</v>
      </c>
      <c r="L39" s="66" t="s">
        <v>12</v>
      </c>
      <c r="M39" s="66" t="s">
        <v>11</v>
      </c>
      <c r="N39" s="66" t="s">
        <v>11</v>
      </c>
      <c r="O39" s="68" t="s">
        <v>10</v>
      </c>
      <c r="P39" s="68" t="s">
        <v>8</v>
      </c>
      <c r="Q39" s="66" t="s">
        <v>9</v>
      </c>
      <c r="R39" s="67" t="s">
        <v>8</v>
      </c>
      <c r="S39" s="66" t="s">
        <v>9</v>
      </c>
      <c r="T39" s="67" t="s">
        <v>8</v>
      </c>
      <c r="U39" s="393" t="s">
        <v>9</v>
      </c>
      <c r="V39" s="66" t="s">
        <v>6</v>
      </c>
      <c r="W39" s="67" t="s">
        <v>8</v>
      </c>
      <c r="X39" s="393" t="s">
        <v>198</v>
      </c>
      <c r="Y39" s="442"/>
    </row>
    <row r="40" spans="1:25">
      <c r="A40" s="16">
        <v>2102</v>
      </c>
      <c r="B40" s="21" t="s">
        <v>4</v>
      </c>
      <c r="C40" s="16"/>
      <c r="D40" s="11"/>
      <c r="E40" s="11"/>
      <c r="F40" s="5"/>
      <c r="G40" s="11"/>
      <c r="H40" s="11"/>
      <c r="I40" s="5"/>
      <c r="J40" s="11">
        <v>500000</v>
      </c>
      <c r="K40" s="11">
        <v>200391.25</v>
      </c>
      <c r="L40" s="11">
        <f>K40/M40*100</f>
        <v>40.078249999999997</v>
      </c>
      <c r="M40" s="11">
        <v>500000</v>
      </c>
      <c r="N40" s="11">
        <v>500000</v>
      </c>
      <c r="O40" s="11">
        <v>487131.25</v>
      </c>
      <c r="P40" s="57">
        <v>300000</v>
      </c>
      <c r="Q40" s="57">
        <v>117326</v>
      </c>
      <c r="R40" s="57">
        <v>0</v>
      </c>
      <c r="S40" s="57"/>
      <c r="T40" s="57">
        <v>200000</v>
      </c>
      <c r="U40" s="57">
        <v>185697.5</v>
      </c>
      <c r="V40" s="57">
        <v>200000</v>
      </c>
      <c r="W40" s="57">
        <v>200000</v>
      </c>
      <c r="X40" s="57"/>
      <c r="Y40" s="57"/>
    </row>
    <row r="41" spans="1:25" ht="16.5" thickBot="1">
      <c r="A41" s="7" t="s">
        <v>0</v>
      </c>
      <c r="B41" s="7"/>
      <c r="C41" s="7"/>
      <c r="D41" s="4">
        <f>SUM(D40)</f>
        <v>0</v>
      </c>
      <c r="E41" s="4">
        <f>SUM(E40)</f>
        <v>0</v>
      </c>
      <c r="F41" s="4"/>
      <c r="G41" s="4">
        <f>SUM(G40)</f>
        <v>0</v>
      </c>
      <c r="H41" s="4">
        <f>SUM(H40)</f>
        <v>0</v>
      </c>
      <c r="I41" s="4"/>
      <c r="J41" s="4">
        <f>SUM(J40)</f>
        <v>500000</v>
      </c>
      <c r="K41" s="4">
        <f>SUM(K40)</f>
        <v>200391.25</v>
      </c>
      <c r="L41" s="11">
        <f>K41/M41*100</f>
        <v>40.078249999999997</v>
      </c>
      <c r="M41" s="4">
        <f>SUM(M40)</f>
        <v>500000</v>
      </c>
      <c r="N41" s="4">
        <f>SUM(N40)</f>
        <v>500000</v>
      </c>
      <c r="O41" s="4">
        <f>SUM(O40)</f>
        <v>487131.25</v>
      </c>
      <c r="P41" s="4">
        <f>SUM(P40)</f>
        <v>300000</v>
      </c>
      <c r="Q41" s="4">
        <f t="shared" ref="Q41:Y41" si="7">SUM(Q40)</f>
        <v>117326</v>
      </c>
      <c r="R41" s="4">
        <f t="shared" si="7"/>
        <v>0</v>
      </c>
      <c r="S41" s="4">
        <f t="shared" si="7"/>
        <v>0</v>
      </c>
      <c r="T41" s="4">
        <f t="shared" si="7"/>
        <v>200000</v>
      </c>
      <c r="U41" s="4">
        <f t="shared" si="7"/>
        <v>185697.5</v>
      </c>
      <c r="V41" s="4">
        <f t="shared" si="7"/>
        <v>200000</v>
      </c>
      <c r="W41" s="4">
        <f t="shared" si="7"/>
        <v>200000</v>
      </c>
      <c r="X41" s="4">
        <f t="shared" si="7"/>
        <v>0</v>
      </c>
      <c r="Y41" s="4">
        <f t="shared" si="7"/>
        <v>0</v>
      </c>
    </row>
    <row r="42" spans="1:25" ht="15.7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"/>
      <c r="S42" s="1"/>
      <c r="T42" s="1"/>
      <c r="U42" s="1"/>
      <c r="V42" s="1"/>
      <c r="W42" s="1"/>
      <c r="X42" s="1"/>
      <c r="Y42" s="1"/>
    </row>
    <row r="43" spans="1:25" ht="15.75">
      <c r="A43" s="56"/>
      <c r="B43" s="56"/>
      <c r="C43" s="5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6.5" hidden="1" thickBot="1">
      <c r="A44" s="53"/>
      <c r="B44" s="56" t="s">
        <v>175</v>
      </c>
      <c r="E44" s="47"/>
      <c r="F44" s="47"/>
      <c r="G44" s="47"/>
      <c r="H44" s="47"/>
      <c r="I44" s="47"/>
      <c r="J44" s="47"/>
      <c r="K44" s="50"/>
      <c r="L44" s="50"/>
      <c r="M44" s="47"/>
      <c r="N44" s="50"/>
      <c r="O44" s="50"/>
      <c r="P44" s="50"/>
      <c r="Q44" s="50"/>
      <c r="R44" s="45"/>
      <c r="S44" s="50"/>
      <c r="T44" s="346">
        <f>T13+T22+T34+T41</f>
        <v>13700000</v>
      </c>
      <c r="U44" s="351"/>
      <c r="V44" s="346">
        <f>V13+V22+V34+V41</f>
        <v>83800000</v>
      </c>
      <c r="W44" s="346">
        <f>W13+W22+W34+W41</f>
        <v>37200000</v>
      </c>
      <c r="X44" s="346"/>
      <c r="Y44" s="346"/>
    </row>
    <row r="45" spans="1:25" ht="15.75">
      <c r="A45" s="39"/>
      <c r="E45" s="47"/>
      <c r="F45" s="47"/>
      <c r="G45" s="47"/>
      <c r="H45" s="47"/>
      <c r="I45" s="51"/>
      <c r="J45" s="51"/>
      <c r="K45" s="50"/>
      <c r="L45" s="50"/>
      <c r="M45" s="51"/>
      <c r="N45" s="50"/>
      <c r="O45" s="50"/>
      <c r="P45" s="50"/>
      <c r="Q45" s="50"/>
      <c r="R45" s="45"/>
      <c r="S45" s="50"/>
      <c r="T45" s="50"/>
      <c r="U45" s="50"/>
      <c r="V45" s="50"/>
      <c r="W45" s="50"/>
      <c r="X45" s="50"/>
      <c r="Y45" s="50"/>
    </row>
    <row r="46" spans="1:25">
      <c r="A46" s="77"/>
      <c r="B46" s="77"/>
      <c r="C46" s="77"/>
      <c r="D46" s="77"/>
      <c r="E46" s="77"/>
      <c r="F46" s="77"/>
      <c r="G46" s="77"/>
      <c r="H46" s="39"/>
      <c r="I46" s="75"/>
      <c r="J46" s="75"/>
      <c r="K46" s="75"/>
      <c r="L46" s="75"/>
      <c r="M46" s="75"/>
      <c r="N46" s="75"/>
      <c r="O46" s="75"/>
      <c r="P46" s="75"/>
      <c r="R46" s="76"/>
      <c r="S46" s="75"/>
      <c r="T46" s="75"/>
      <c r="U46" s="75"/>
      <c r="V46" s="75"/>
      <c r="W46" s="75"/>
      <c r="X46" s="75"/>
      <c r="Y46" s="75"/>
    </row>
    <row r="47" spans="1:25" ht="15.75">
      <c r="B47" s="409"/>
      <c r="C47" s="409"/>
      <c r="D47" s="409"/>
    </row>
    <row r="48" spans="1:25" ht="15.75">
      <c r="B48" s="42" t="s">
        <v>200</v>
      </c>
      <c r="C48" s="49"/>
      <c r="D48" s="52"/>
    </row>
    <row r="49" spans="2:22" ht="29.25" customHeight="1">
      <c r="B49" s="42" t="s">
        <v>139</v>
      </c>
      <c r="V49" s="380" t="s">
        <v>178</v>
      </c>
    </row>
    <row r="50" spans="2:22" ht="15.75">
      <c r="V50" s="380" t="s">
        <v>179</v>
      </c>
    </row>
    <row r="51" spans="2:22">
      <c r="V51" s="50" t="s">
        <v>180</v>
      </c>
    </row>
  </sheetData>
  <mergeCells count="42">
    <mergeCell ref="A5:B6"/>
    <mergeCell ref="D5:F5"/>
    <mergeCell ref="G5:I5"/>
    <mergeCell ref="K5:M5"/>
    <mergeCell ref="N5:O5"/>
    <mergeCell ref="T17:U17"/>
    <mergeCell ref="R5:S5"/>
    <mergeCell ref="W5:X5"/>
    <mergeCell ref="W17:X17"/>
    <mergeCell ref="A1:Y1"/>
    <mergeCell ref="Y5:Y6"/>
    <mergeCell ref="Y17:Y18"/>
    <mergeCell ref="T5:U5"/>
    <mergeCell ref="P5:Q5"/>
    <mergeCell ref="A17:B18"/>
    <mergeCell ref="D17:F17"/>
    <mergeCell ref="G17:I17"/>
    <mergeCell ref="K17:M17"/>
    <mergeCell ref="N17:O17"/>
    <mergeCell ref="P17:Q17"/>
    <mergeCell ref="R17:S17"/>
    <mergeCell ref="A29:B30"/>
    <mergeCell ref="D29:F29"/>
    <mergeCell ref="G29:I29"/>
    <mergeCell ref="K29:M29"/>
    <mergeCell ref="W38:X38"/>
    <mergeCell ref="B47:D47"/>
    <mergeCell ref="A38:B39"/>
    <mergeCell ref="D38:F38"/>
    <mergeCell ref="G38:I38"/>
    <mergeCell ref="K38:M38"/>
    <mergeCell ref="Y38:Y39"/>
    <mergeCell ref="W29:X29"/>
    <mergeCell ref="P38:Q38"/>
    <mergeCell ref="N29:O29"/>
    <mergeCell ref="R29:S29"/>
    <mergeCell ref="T29:U29"/>
    <mergeCell ref="P29:Q29"/>
    <mergeCell ref="N38:O38"/>
    <mergeCell ref="R38:S38"/>
    <mergeCell ref="T38:U38"/>
    <mergeCell ref="Y29:Y30"/>
  </mergeCells>
  <pageMargins left="0.7" right="0.7" top="0.75" bottom="0.75" header="0.3" footer="0.3"/>
  <pageSetup paperSize="9" scale="85" orientation="landscape" r:id="rId1"/>
  <rowBreaks count="1" manualBreakCount="1">
    <brk id="25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20"/>
  <sheetViews>
    <sheetView topLeftCell="A4" workbookViewId="0">
      <selection activeCell="R18" sqref="R18"/>
    </sheetView>
  </sheetViews>
  <sheetFormatPr defaultRowHeight="15"/>
  <cols>
    <col min="1" max="1" width="8.28515625" customWidth="1"/>
    <col min="2" max="2" width="25" customWidth="1"/>
    <col min="3" max="15" width="0" hidden="1" customWidth="1"/>
    <col min="16" max="16" width="14.140625" hidden="1" customWidth="1"/>
    <col min="17" max="17" width="13.140625" customWidth="1"/>
    <col min="18" max="18" width="14.7109375" customWidth="1"/>
    <col min="19" max="19" width="13.7109375" customWidth="1"/>
    <col min="20" max="20" width="14.28515625" customWidth="1"/>
    <col min="21" max="21" width="12.7109375" customWidth="1"/>
    <col min="22" max="22" width="14.42578125" hidden="1" customWidth="1"/>
    <col min="23" max="23" width="14.7109375" customWidth="1"/>
    <col min="24" max="24" width="13.7109375" customWidth="1"/>
    <col min="25" max="25" width="14.7109375" customWidth="1"/>
  </cols>
  <sheetData>
    <row r="1" spans="1:28" ht="21" customHeight="1">
      <c r="A1" s="439" t="s">
        <v>202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8" ht="18.75">
      <c r="A2" s="73" t="s">
        <v>112</v>
      </c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  <c r="V2" s="1"/>
      <c r="W2" s="1"/>
      <c r="X2" s="1"/>
      <c r="Y2" s="1"/>
    </row>
    <row r="3" spans="1:28">
      <c r="A3" s="38" t="s">
        <v>111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</row>
    <row r="4" spans="1:28" ht="15.75">
      <c r="A4" s="38" t="s">
        <v>16</v>
      </c>
      <c r="B4" s="37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</row>
    <row r="5" spans="1:28" ht="15" customHeight="1">
      <c r="A5" s="430" t="s">
        <v>15</v>
      </c>
      <c r="B5" s="431"/>
      <c r="C5" s="72">
        <v>2014</v>
      </c>
      <c r="D5" s="427">
        <v>2015</v>
      </c>
      <c r="E5" s="428"/>
      <c r="F5" s="429"/>
      <c r="G5" s="427">
        <v>2016</v>
      </c>
      <c r="H5" s="428"/>
      <c r="I5" s="429"/>
      <c r="J5" s="68">
        <v>2017</v>
      </c>
      <c r="K5" s="420">
        <v>2017</v>
      </c>
      <c r="L5" s="421"/>
      <c r="M5" s="422"/>
      <c r="N5" s="420">
        <v>2018</v>
      </c>
      <c r="O5" s="422"/>
      <c r="P5" s="420">
        <v>2019</v>
      </c>
      <c r="Q5" s="422"/>
      <c r="R5" s="435">
        <v>2020</v>
      </c>
      <c r="S5" s="435"/>
      <c r="T5" s="435">
        <v>2021</v>
      </c>
      <c r="U5" s="435"/>
      <c r="V5" s="399">
        <v>2022</v>
      </c>
      <c r="W5" s="447">
        <v>2022</v>
      </c>
      <c r="X5" s="445"/>
      <c r="Y5" s="441" t="s">
        <v>199</v>
      </c>
    </row>
    <row r="6" spans="1:28" ht="51" customHeight="1">
      <c r="A6" s="432"/>
      <c r="B6" s="433"/>
      <c r="C6" s="69" t="s">
        <v>9</v>
      </c>
      <c r="D6" s="68" t="s">
        <v>8</v>
      </c>
      <c r="E6" s="68" t="s">
        <v>9</v>
      </c>
      <c r="F6" s="66" t="s">
        <v>12</v>
      </c>
      <c r="G6" s="66" t="s">
        <v>11</v>
      </c>
      <c r="H6" s="68" t="s">
        <v>9</v>
      </c>
      <c r="I6" s="66" t="s">
        <v>12</v>
      </c>
      <c r="J6" s="68" t="s">
        <v>8</v>
      </c>
      <c r="K6" s="68" t="s">
        <v>10</v>
      </c>
      <c r="L6" s="66" t="s">
        <v>12</v>
      </c>
      <c r="M6" s="66" t="s">
        <v>11</v>
      </c>
      <c r="N6" s="66" t="s">
        <v>11</v>
      </c>
      <c r="O6" s="68" t="s">
        <v>10</v>
      </c>
      <c r="P6" s="68" t="s">
        <v>8</v>
      </c>
      <c r="Q6" s="66" t="s">
        <v>9</v>
      </c>
      <c r="R6" s="67" t="s">
        <v>8</v>
      </c>
      <c r="S6" s="66" t="s">
        <v>9</v>
      </c>
      <c r="T6" s="67" t="s">
        <v>8</v>
      </c>
      <c r="U6" s="393" t="s">
        <v>9</v>
      </c>
      <c r="V6" s="393" t="s">
        <v>6</v>
      </c>
      <c r="W6" s="67" t="s">
        <v>8</v>
      </c>
      <c r="X6" s="393" t="s">
        <v>198</v>
      </c>
      <c r="Y6" s="442"/>
    </row>
    <row r="7" spans="1:28">
      <c r="A7" s="204">
        <v>2001</v>
      </c>
      <c r="B7" s="17" t="s">
        <v>5</v>
      </c>
      <c r="C7" s="297"/>
      <c r="D7" s="154"/>
      <c r="E7" s="154"/>
      <c r="F7" s="153"/>
      <c r="G7" s="154"/>
      <c r="H7" s="154"/>
      <c r="I7" s="153"/>
      <c r="J7" s="152">
        <v>200000</v>
      </c>
      <c r="K7" s="152">
        <v>999940.14</v>
      </c>
      <c r="L7" s="152">
        <f>K7/M7*100</f>
        <v>99.994013999999993</v>
      </c>
      <c r="M7" s="152">
        <v>1000000</v>
      </c>
      <c r="N7" s="80">
        <v>1500000</v>
      </c>
      <c r="O7" s="80">
        <v>1422212.26</v>
      </c>
      <c r="P7" s="80">
        <v>1000000</v>
      </c>
      <c r="Q7" s="80">
        <v>22139</v>
      </c>
      <c r="R7" s="80">
        <v>1330000</v>
      </c>
      <c r="S7" s="80">
        <v>696426.66</v>
      </c>
      <c r="T7" s="80">
        <v>2000000</v>
      </c>
      <c r="U7" s="80">
        <v>2273363.79</v>
      </c>
      <c r="V7" s="150">
        <v>37500000</v>
      </c>
      <c r="W7" s="80">
        <v>5000000</v>
      </c>
      <c r="X7" s="150"/>
      <c r="Y7" s="150"/>
    </row>
    <row r="8" spans="1:28">
      <c r="A8" s="204">
        <v>2002</v>
      </c>
      <c r="B8" s="17" t="s">
        <v>26</v>
      </c>
      <c r="C8" s="297"/>
      <c r="D8" s="154"/>
      <c r="E8" s="154"/>
      <c r="F8" s="153"/>
      <c r="G8" s="154"/>
      <c r="H8" s="154"/>
      <c r="I8" s="153"/>
      <c r="J8" s="152">
        <v>600000</v>
      </c>
      <c r="K8" s="152">
        <v>64235.21</v>
      </c>
      <c r="L8" s="152">
        <f>K8/M8*100</f>
        <v>95.873447761194029</v>
      </c>
      <c r="M8" s="152">
        <v>67000</v>
      </c>
      <c r="N8" s="80">
        <v>250000</v>
      </c>
      <c r="O8" s="80">
        <v>0</v>
      </c>
      <c r="P8" s="80"/>
      <c r="Q8" s="80">
        <v>0</v>
      </c>
      <c r="R8" s="80">
        <v>1625000</v>
      </c>
      <c r="S8" s="80">
        <v>1326180.6000000001</v>
      </c>
      <c r="T8" s="80">
        <v>1000000</v>
      </c>
      <c r="U8" s="80">
        <v>939329.4</v>
      </c>
      <c r="V8" s="150">
        <v>3135000</v>
      </c>
      <c r="W8" s="80">
        <v>1000000</v>
      </c>
      <c r="X8" s="150"/>
      <c r="Y8" s="150"/>
    </row>
    <row r="9" spans="1:28">
      <c r="A9" s="24">
        <v>2101</v>
      </c>
      <c r="B9" s="21" t="s">
        <v>25</v>
      </c>
      <c r="C9" s="297"/>
      <c r="D9" s="154"/>
      <c r="E9" s="154"/>
      <c r="F9" s="153"/>
      <c r="G9" s="154"/>
      <c r="H9" s="154"/>
      <c r="I9" s="153"/>
      <c r="J9" s="152"/>
      <c r="K9" s="152"/>
      <c r="L9" s="152"/>
      <c r="M9" s="152"/>
      <c r="N9" s="80"/>
      <c r="O9" s="80"/>
      <c r="P9" s="80"/>
      <c r="Q9" s="80"/>
      <c r="R9" s="80"/>
      <c r="S9" s="80"/>
      <c r="T9" s="80"/>
      <c r="U9" s="80"/>
      <c r="V9" s="150"/>
      <c r="W9" s="93"/>
      <c r="X9" s="93"/>
      <c r="Y9" s="93"/>
    </row>
    <row r="10" spans="1:28">
      <c r="A10" s="24">
        <v>2102</v>
      </c>
      <c r="B10" s="21" t="s">
        <v>4</v>
      </c>
      <c r="C10" s="309"/>
      <c r="D10" s="80">
        <v>780000</v>
      </c>
      <c r="E10" s="80">
        <v>778497</v>
      </c>
      <c r="F10" s="80">
        <f>E10/D10*100</f>
        <v>99.807307692307688</v>
      </c>
      <c r="G10" s="80">
        <v>700000</v>
      </c>
      <c r="H10" s="80">
        <v>692670</v>
      </c>
      <c r="I10" s="80">
        <f>H10/G10*100</f>
        <v>98.952857142857141</v>
      </c>
      <c r="J10" s="80">
        <v>750000</v>
      </c>
      <c r="K10" s="80">
        <v>1037657</v>
      </c>
      <c r="L10" s="152">
        <f>K10/M10*100</f>
        <v>99.774711538461531</v>
      </c>
      <c r="M10" s="80">
        <v>1040000</v>
      </c>
      <c r="N10" s="80">
        <v>13450000</v>
      </c>
      <c r="O10" s="80">
        <v>13319536.5</v>
      </c>
      <c r="P10" s="80">
        <v>1000000</v>
      </c>
      <c r="Q10" s="80">
        <v>1617615</v>
      </c>
      <c r="R10" s="80">
        <v>2000000</v>
      </c>
      <c r="S10" s="80">
        <v>87135</v>
      </c>
      <c r="T10" s="80">
        <v>1000000</v>
      </c>
      <c r="U10" s="80">
        <v>1539890</v>
      </c>
      <c r="V10" s="80">
        <v>2000000</v>
      </c>
      <c r="W10" s="80">
        <v>1000000</v>
      </c>
      <c r="X10" s="80"/>
      <c r="Y10" s="80"/>
    </row>
    <row r="11" spans="1:28">
      <c r="A11" s="24">
        <v>2103</v>
      </c>
      <c r="B11" s="17" t="s">
        <v>3</v>
      </c>
      <c r="C11" s="309"/>
      <c r="D11" s="80"/>
      <c r="E11" s="80"/>
      <c r="F11" s="80"/>
      <c r="G11" s="80"/>
      <c r="H11" s="80"/>
      <c r="I11" s="80"/>
      <c r="J11" s="80">
        <v>235000</v>
      </c>
      <c r="K11" s="80">
        <v>446400</v>
      </c>
      <c r="L11" s="152">
        <f>K11/M11*100</f>
        <v>98.109890109890102</v>
      </c>
      <c r="M11" s="80">
        <v>455000</v>
      </c>
      <c r="N11" s="80">
        <v>1600000</v>
      </c>
      <c r="O11" s="80">
        <v>845450</v>
      </c>
      <c r="P11" s="80">
        <v>1000000</v>
      </c>
      <c r="Q11" s="80">
        <v>306141</v>
      </c>
      <c r="R11" s="80">
        <v>59000</v>
      </c>
      <c r="S11" s="80">
        <v>4441146.4000000004</v>
      </c>
      <c r="T11" s="80"/>
      <c r="U11" s="80"/>
      <c r="V11" s="80">
        <v>9015000</v>
      </c>
      <c r="W11" s="80">
        <v>2000000</v>
      </c>
      <c r="X11" s="80"/>
      <c r="Y11" s="80"/>
    </row>
    <row r="12" spans="1:28">
      <c r="A12" s="24">
        <v>2104</v>
      </c>
      <c r="B12" s="21" t="s">
        <v>33</v>
      </c>
      <c r="C12" s="30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150"/>
      <c r="P12" s="150"/>
      <c r="Q12" s="150"/>
      <c r="R12" s="150"/>
      <c r="S12" s="150"/>
      <c r="T12" s="150"/>
      <c r="U12" s="80"/>
      <c r="V12" s="150">
        <v>61750000</v>
      </c>
      <c r="W12" s="150"/>
      <c r="X12" s="150"/>
      <c r="Y12" s="150"/>
    </row>
    <row r="13" spans="1:28">
      <c r="A13" s="14">
        <v>2106</v>
      </c>
      <c r="B13" s="10" t="s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52"/>
      <c r="M13" s="10"/>
      <c r="N13" s="80">
        <v>800000</v>
      </c>
      <c r="O13" s="80">
        <v>0</v>
      </c>
      <c r="P13" s="80">
        <v>725000</v>
      </c>
      <c r="Q13" s="80"/>
      <c r="R13" s="80">
        <v>357150</v>
      </c>
      <c r="S13" s="80"/>
      <c r="T13" s="80">
        <v>1000000</v>
      </c>
      <c r="U13" s="80">
        <v>0</v>
      </c>
      <c r="V13" s="80">
        <v>2460000</v>
      </c>
      <c r="W13" s="80">
        <v>2000000</v>
      </c>
      <c r="X13" s="80"/>
      <c r="Y13" s="80"/>
    </row>
    <row r="14" spans="1:28" ht="16.5" thickBot="1">
      <c r="A14" s="7" t="s">
        <v>0</v>
      </c>
      <c r="B14" s="7"/>
      <c r="C14" s="4">
        <f>SUM(C7:C11)</f>
        <v>0</v>
      </c>
      <c r="D14" s="4">
        <f>SUM(D7:D11)</f>
        <v>780000</v>
      </c>
      <c r="E14" s="4">
        <f>SUM(E7:E11)</f>
        <v>778497</v>
      </c>
      <c r="F14" s="6">
        <f>E14/D14*100</f>
        <v>99.807307692307688</v>
      </c>
      <c r="G14" s="4">
        <f>SUM(G7:G11)</f>
        <v>700000</v>
      </c>
      <c r="H14" s="4">
        <f>SUM(H7:H11)</f>
        <v>692670</v>
      </c>
      <c r="I14" s="4">
        <f>H14/G14*100</f>
        <v>98.952857142857141</v>
      </c>
      <c r="J14" s="4">
        <f>SUM(J7:J11)</f>
        <v>1785000</v>
      </c>
      <c r="K14" s="4">
        <f>SUM(K7:K13)</f>
        <v>2548232.35</v>
      </c>
      <c r="L14" s="152">
        <f>K14/M14*100</f>
        <v>99.462620999219368</v>
      </c>
      <c r="M14" s="4">
        <f>SUM(M7:M11)</f>
        <v>2562000</v>
      </c>
      <c r="N14" s="4">
        <f t="shared" ref="N14:Y14" si="0">SUM(N7:N13)</f>
        <v>17600000</v>
      </c>
      <c r="O14" s="4">
        <f t="shared" si="0"/>
        <v>15587198.76</v>
      </c>
      <c r="P14" s="4">
        <f t="shared" si="0"/>
        <v>3725000</v>
      </c>
      <c r="Q14" s="4">
        <f t="shared" si="0"/>
        <v>1945895</v>
      </c>
      <c r="R14" s="4">
        <f t="shared" si="0"/>
        <v>5371150</v>
      </c>
      <c r="S14" s="4">
        <f t="shared" si="0"/>
        <v>6550888.6600000001</v>
      </c>
      <c r="T14" s="4">
        <f t="shared" si="0"/>
        <v>5000000</v>
      </c>
      <c r="U14" s="4">
        <f t="shared" si="0"/>
        <v>4752583.1899999995</v>
      </c>
      <c r="V14" s="4">
        <f t="shared" si="0"/>
        <v>115860000</v>
      </c>
      <c r="W14" s="4">
        <f t="shared" si="0"/>
        <v>11000000</v>
      </c>
      <c r="X14" s="4">
        <f t="shared" si="0"/>
        <v>0</v>
      </c>
      <c r="Y14" s="4">
        <f t="shared" si="0"/>
        <v>0</v>
      </c>
    </row>
    <row r="15" spans="1:28" ht="16.5" thickTop="1">
      <c r="A15" s="56"/>
      <c r="B15" s="56"/>
      <c r="C15" s="54"/>
      <c r="D15" s="54"/>
      <c r="E15" s="54"/>
      <c r="F15" s="55"/>
      <c r="G15" s="54"/>
      <c r="H15" s="54"/>
      <c r="I15" s="54"/>
      <c r="J15" s="54"/>
      <c r="K15" s="54"/>
      <c r="L15" s="225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AB15" s="380"/>
    </row>
    <row r="16" spans="1:28" ht="15.75">
      <c r="A16" s="53"/>
      <c r="E16" s="47"/>
      <c r="F16" s="47"/>
      <c r="G16" s="47"/>
      <c r="H16" s="47"/>
      <c r="I16" s="47"/>
      <c r="J16" s="47"/>
      <c r="K16" s="50"/>
      <c r="L16" s="50"/>
      <c r="M16" s="47"/>
      <c r="N16" s="50"/>
      <c r="O16" s="50"/>
      <c r="P16" s="50"/>
      <c r="Q16" s="50"/>
      <c r="R16" s="45"/>
      <c r="S16" s="50"/>
      <c r="T16" s="50"/>
      <c r="U16" s="50"/>
      <c r="V16" s="347"/>
      <c r="W16" s="50"/>
      <c r="X16" s="50"/>
      <c r="Y16" s="50"/>
      <c r="AB16" s="380"/>
    </row>
    <row r="17" spans="1:28" ht="15.75">
      <c r="A17" s="39"/>
      <c r="B17" s="42" t="s">
        <v>200</v>
      </c>
      <c r="E17" s="47"/>
      <c r="F17" s="47"/>
      <c r="G17" s="47"/>
      <c r="H17" s="47"/>
      <c r="I17" s="51"/>
      <c r="J17" s="51"/>
      <c r="K17" s="50"/>
      <c r="L17" s="50"/>
      <c r="M17" s="51"/>
      <c r="N17" s="50"/>
      <c r="O17" s="50"/>
      <c r="P17" s="50"/>
      <c r="Q17" s="50"/>
      <c r="R17" s="45"/>
      <c r="S17" s="50"/>
      <c r="T17" s="50"/>
      <c r="U17" s="50"/>
      <c r="AB17" s="50"/>
    </row>
    <row r="18" spans="1:28" ht="24" customHeight="1">
      <c r="A18" s="1"/>
      <c r="B18" s="42" t="s">
        <v>139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  <c r="S18" s="1"/>
      <c r="T18" s="1"/>
      <c r="U18" s="1"/>
    </row>
    <row r="19" spans="1:28" ht="15.75">
      <c r="B19" s="409"/>
      <c r="C19" s="409"/>
      <c r="D19" s="409"/>
    </row>
    <row r="20" spans="1:28" ht="15.75">
      <c r="B20" s="38"/>
      <c r="C20" s="49"/>
      <c r="D20" s="52"/>
    </row>
  </sheetData>
  <mergeCells count="12">
    <mergeCell ref="A1:Y1"/>
    <mergeCell ref="T5:U5"/>
    <mergeCell ref="B19:D19"/>
    <mergeCell ref="A5:B6"/>
    <mergeCell ref="D5:F5"/>
    <mergeCell ref="G5:I5"/>
    <mergeCell ref="K5:M5"/>
    <mergeCell ref="N5:O5"/>
    <mergeCell ref="R5:S5"/>
    <mergeCell ref="P5:Q5"/>
    <mergeCell ref="W5:X5"/>
    <mergeCell ref="Y5:Y6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33</vt:i4>
      </vt:variant>
    </vt:vector>
  </HeadingPairs>
  <TitlesOfParts>
    <vt:vector size="62" baseType="lpstr">
      <vt:lpstr>300-324 print (4)</vt:lpstr>
      <vt:lpstr>Capital 2023</vt:lpstr>
      <vt:lpstr>300</vt:lpstr>
      <vt:lpstr>301</vt:lpstr>
      <vt:lpstr>302</vt:lpstr>
      <vt:lpstr>303</vt:lpstr>
      <vt:lpstr>304</vt:lpstr>
      <vt:lpstr>305</vt:lpstr>
      <vt:lpstr>306</vt:lpstr>
      <vt:lpstr>307</vt:lpstr>
      <vt:lpstr>308</vt:lpstr>
      <vt:lpstr>309</vt:lpstr>
      <vt:lpstr>310</vt:lpstr>
      <vt:lpstr>311</vt:lpstr>
      <vt:lpstr>312</vt:lpstr>
      <vt:lpstr>313</vt:lpstr>
      <vt:lpstr>314</vt:lpstr>
      <vt:lpstr>315</vt:lpstr>
      <vt:lpstr>316</vt:lpstr>
      <vt:lpstr>317</vt:lpstr>
      <vt:lpstr>318</vt:lpstr>
      <vt:lpstr>319</vt:lpstr>
      <vt:lpstr>320</vt:lpstr>
      <vt:lpstr>321</vt:lpstr>
      <vt:lpstr>322</vt:lpstr>
      <vt:lpstr>323</vt:lpstr>
      <vt:lpstr>324</vt:lpstr>
      <vt:lpstr>325</vt:lpstr>
      <vt:lpstr>Sheet1</vt:lpstr>
      <vt:lpstr>'300'!Print_Area</vt:lpstr>
      <vt:lpstr>'300-324 print (4)'!Print_Area</vt:lpstr>
      <vt:lpstr>'301'!Print_Area</vt:lpstr>
      <vt:lpstr>'302'!Print_Area</vt:lpstr>
      <vt:lpstr>'303'!Print_Area</vt:lpstr>
      <vt:lpstr>'304'!Print_Area</vt:lpstr>
      <vt:lpstr>'305'!Print_Area</vt:lpstr>
      <vt:lpstr>'306'!Print_Area</vt:lpstr>
      <vt:lpstr>'307'!Print_Area</vt:lpstr>
      <vt:lpstr>'308'!Print_Area</vt:lpstr>
      <vt:lpstr>'309'!Print_Area</vt:lpstr>
      <vt:lpstr>'310'!Print_Area</vt:lpstr>
      <vt:lpstr>'311'!Print_Area</vt:lpstr>
      <vt:lpstr>'312'!Print_Area</vt:lpstr>
      <vt:lpstr>'313'!Print_Area</vt:lpstr>
      <vt:lpstr>'314'!Print_Area</vt:lpstr>
      <vt:lpstr>'315'!Print_Area</vt:lpstr>
      <vt:lpstr>'316'!Print_Area</vt:lpstr>
      <vt:lpstr>'317'!Print_Area</vt:lpstr>
      <vt:lpstr>'318'!Print_Area</vt:lpstr>
      <vt:lpstr>'319'!Print_Area</vt:lpstr>
      <vt:lpstr>'320'!Print_Area</vt:lpstr>
      <vt:lpstr>'321'!Print_Area</vt:lpstr>
      <vt:lpstr>'322'!Print_Area</vt:lpstr>
      <vt:lpstr>'323'!Print_Area</vt:lpstr>
      <vt:lpstr>'324'!Print_Area</vt:lpstr>
      <vt:lpstr>'325'!Print_Area</vt:lpstr>
      <vt:lpstr>'Capital 2023'!Print_Area</vt:lpstr>
      <vt:lpstr>'300-324 print (4)'!Print_Titles</vt:lpstr>
      <vt:lpstr>'304'!Print_Titles</vt:lpstr>
      <vt:lpstr>'305'!Print_Titles</vt:lpstr>
      <vt:lpstr>'318'!Print_Titles</vt:lpstr>
      <vt:lpstr>'320'!Print_Titles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BUDGETBRCH_TRAINEE</dc:creator>
  <cp:lastModifiedBy>BUDGETBRCH_TRAINEE</cp:lastModifiedBy>
  <cp:lastPrinted>2022-02-14T10:45:00Z</cp:lastPrinted>
  <dcterms:created xsi:type="dcterms:W3CDTF">2021-08-12T05:57:35Z</dcterms:created>
  <dcterms:modified xsi:type="dcterms:W3CDTF">2022-02-15T04:36:45Z</dcterms:modified>
</cp:coreProperties>
</file>