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225" windowWidth="19440" windowHeight="9465" tabRatio="929" firstSheet="1" activeTab="5"/>
  </bookViews>
  <sheets>
    <sheet name="CBG-PSDG (5)" sheetId="38" state="hidden" r:id="rId1"/>
    <sheet name="300" sheetId="2" r:id="rId2"/>
    <sheet name="301" sheetId="3" r:id="rId3"/>
    <sheet name="302" sheetId="5" r:id="rId4"/>
    <sheet name="303" sheetId="4" r:id="rId5"/>
    <sheet name="304" sheetId="6" r:id="rId6"/>
    <sheet name="305" sheetId="7" r:id="rId7"/>
    <sheet name="306" sheetId="8" r:id="rId8"/>
    <sheet name="307" sheetId="9" r:id="rId9"/>
    <sheet name="308" sheetId="10" r:id="rId10"/>
    <sheet name="309" sheetId="11" r:id="rId11"/>
    <sheet name="310" sheetId="12" r:id="rId12"/>
    <sheet name="311" sheetId="13" r:id="rId13"/>
    <sheet name="312" sheetId="14" r:id="rId14"/>
    <sheet name="313" sheetId="15" r:id="rId15"/>
    <sheet name="314" sheetId="16" r:id="rId16"/>
    <sheet name="315" sheetId="17" r:id="rId17"/>
    <sheet name="316" sheetId="18" r:id="rId18"/>
    <sheet name="317" sheetId="19" r:id="rId19"/>
    <sheet name="318" sheetId="20" r:id="rId20"/>
    <sheet name="319" sheetId="21" r:id="rId21"/>
    <sheet name="320" sheetId="22" r:id="rId22"/>
    <sheet name="321" sheetId="23" r:id="rId23"/>
    <sheet name="322" sheetId="24" r:id="rId24"/>
    <sheet name="323" sheetId="25" r:id="rId25"/>
    <sheet name="324" sheetId="26" r:id="rId26"/>
    <sheet name="325" sheetId="27" r:id="rId27"/>
    <sheet name="Details sheet" sheetId="39" r:id="rId28"/>
  </sheets>
  <definedNames>
    <definedName name="_xlnm.Print_Area" localSheetId="1">'300'!$A$1:$H$30</definedName>
    <definedName name="_xlnm.Print_Area" localSheetId="2">'301'!$A$1:$L$32</definedName>
    <definedName name="_xlnm.Print_Area" localSheetId="3">'302'!$A$1:$K$17</definedName>
    <definedName name="_xlnm.Print_Area" localSheetId="4">'303'!$A$1:$J$14</definedName>
    <definedName name="_xlnm.Print_Area" localSheetId="7">'306'!$A$1:$H$16</definedName>
    <definedName name="_xlnm.Print_Area" localSheetId="8">'307'!$A$1:$H$16</definedName>
    <definedName name="_xlnm.Print_Area" localSheetId="9">'308'!$A$1:$H$43</definedName>
    <definedName name="_xlnm.Print_Area" localSheetId="10">'309'!$A$1:$J$14</definedName>
    <definedName name="_xlnm.Print_Area" localSheetId="11">'310'!$A$1:$H$15</definedName>
    <definedName name="_xlnm.Print_Area" localSheetId="12">'311'!$A$1:$H$30</definedName>
    <definedName name="_xlnm.Print_Area" localSheetId="13">'312'!$A$1:$H$18</definedName>
    <definedName name="_xlnm.Print_Area" localSheetId="14">'313'!$A$1:$H$18</definedName>
    <definedName name="_xlnm.Print_Area" localSheetId="15">'314'!$A$1:$H$28</definedName>
    <definedName name="_xlnm.Print_Area" localSheetId="16">'315'!$A$1:$H$46</definedName>
    <definedName name="_xlnm.Print_Area" localSheetId="17">'316'!$A$1:$H$20</definedName>
    <definedName name="_xlnm.Print_Area" localSheetId="18">'317'!$A$1:$H$14</definedName>
    <definedName name="_xlnm.Print_Area" localSheetId="20">'319'!$A$1:$H$45</definedName>
    <definedName name="_xlnm.Print_Area" localSheetId="21">'320'!$A$1:$K$79</definedName>
    <definedName name="_xlnm.Print_Area" localSheetId="22">'321'!$A$1:$K$16</definedName>
    <definedName name="_xlnm.Print_Area" localSheetId="23">'322'!$A$1:$J$32</definedName>
    <definedName name="_xlnm.Print_Area" localSheetId="24">'323'!$A$1:$J$15</definedName>
    <definedName name="_xlnm.Print_Area" localSheetId="25">'324'!$A$1:$I$19</definedName>
    <definedName name="_xlnm.Print_Area" localSheetId="26">'325'!$A$1:$H$18</definedName>
    <definedName name="_xlnm.Print_Area" localSheetId="0">'CBG-PSDG (5)'!$A$1:$N$108</definedName>
    <definedName name="_xlnm.Print_Titles" localSheetId="5">'304'!$1:$1</definedName>
    <definedName name="_xlnm.Print_Titles" localSheetId="19">'318'!$1:$1</definedName>
    <definedName name="_xlnm.Print_Titles" localSheetId="21">'320'!$1:$1</definedName>
    <definedName name="_xlnm.Print_Titles" localSheetId="0">'CBG-PSDG (5)'!$60:$60</definedName>
  </definedNames>
  <calcPr calcId="144525"/>
</workbook>
</file>

<file path=xl/calcChain.xml><?xml version="1.0" encoding="utf-8"?>
<calcChain xmlns="http://schemas.openxmlformats.org/spreadsheetml/2006/main">
  <c r="J32" i="10" l="1"/>
  <c r="K68" i="22" l="1"/>
  <c r="J24" i="10" l="1"/>
  <c r="I48" i="20" l="1"/>
  <c r="H15" i="2" l="1"/>
  <c r="F43" i="22" l="1"/>
  <c r="G43" i="22"/>
  <c r="H43" i="22"/>
  <c r="I43" i="22"/>
  <c r="J43" i="22"/>
  <c r="K43" i="22"/>
  <c r="C43" i="22"/>
  <c r="E43" i="22"/>
  <c r="I14" i="27"/>
  <c r="J17" i="26"/>
  <c r="J26" i="24"/>
  <c r="K12" i="25"/>
  <c r="K26" i="24"/>
  <c r="K15" i="24"/>
  <c r="J15" i="23"/>
  <c r="J68" i="22"/>
  <c r="J24" i="22"/>
  <c r="J70" i="22" s="1"/>
  <c r="K29" i="24" l="1"/>
  <c r="I42" i="21" l="1"/>
  <c r="I32" i="21"/>
  <c r="I23" i="21"/>
  <c r="I12" i="21"/>
  <c r="J84" i="20"/>
  <c r="J70" i="20"/>
  <c r="J58" i="20"/>
  <c r="J48" i="20"/>
  <c r="J33" i="20"/>
  <c r="J14" i="20"/>
  <c r="I11" i="19"/>
  <c r="I19" i="18"/>
  <c r="I43" i="17"/>
  <c r="I30" i="17"/>
  <c r="I16" i="17"/>
  <c r="I9" i="16"/>
  <c r="I26" i="16" s="1"/>
  <c r="I24" i="16"/>
  <c r="I16" i="15"/>
  <c r="I16" i="14"/>
  <c r="I26" i="13"/>
  <c r="I12" i="13"/>
  <c r="J86" i="20" l="1"/>
  <c r="I44" i="21"/>
  <c r="I46" i="17"/>
  <c r="I28" i="13"/>
  <c r="I24" i="10"/>
  <c r="I13" i="12"/>
  <c r="I13" i="11"/>
  <c r="I15" i="9"/>
  <c r="I15" i="8"/>
  <c r="I53" i="7"/>
  <c r="I43" i="7"/>
  <c r="I32" i="7"/>
  <c r="I21" i="7"/>
  <c r="I13" i="7"/>
  <c r="I56" i="7" s="1"/>
  <c r="J40" i="6"/>
  <c r="J31" i="6"/>
  <c r="J23" i="6"/>
  <c r="J10" i="6"/>
  <c r="I40" i="6"/>
  <c r="I31" i="6"/>
  <c r="I23" i="6"/>
  <c r="I10" i="6"/>
  <c r="K11" i="4"/>
  <c r="J14" i="5"/>
  <c r="K28" i="3"/>
  <c r="K13" i="3"/>
  <c r="I28" i="2"/>
  <c r="I15" i="2"/>
  <c r="I30" i="2" l="1"/>
  <c r="I42" i="6"/>
  <c r="J42" i="6"/>
  <c r="K30" i="3"/>
  <c r="N101" i="38" l="1"/>
  <c r="F104" i="38" l="1"/>
  <c r="E104" i="38"/>
  <c r="L101" i="38"/>
  <c r="K101" i="38"/>
  <c r="I101" i="38"/>
  <c r="H101" i="38"/>
  <c r="F101" i="38"/>
  <c r="E101" i="38"/>
  <c r="D101" i="38"/>
  <c r="M100" i="38"/>
  <c r="J100" i="38"/>
  <c r="G100" i="38"/>
  <c r="G99" i="38"/>
  <c r="M96" i="38"/>
  <c r="J96" i="38"/>
  <c r="G91" i="38"/>
  <c r="M89" i="38"/>
  <c r="J89" i="38"/>
  <c r="G87" i="38"/>
  <c r="M80" i="38"/>
  <c r="J80" i="38"/>
  <c r="G76" i="38"/>
  <c r="M74" i="38"/>
  <c r="J74" i="38"/>
  <c r="G72" i="38"/>
  <c r="M70" i="38"/>
  <c r="J70" i="38"/>
  <c r="G62" i="38"/>
  <c r="L49" i="38"/>
  <c r="K49" i="38"/>
  <c r="I49" i="38"/>
  <c r="H49" i="38"/>
  <c r="F49" i="38"/>
  <c r="E49" i="38"/>
  <c r="D49" i="38"/>
  <c r="J48" i="38"/>
  <c r="G48" i="38"/>
  <c r="M46" i="38"/>
  <c r="J46" i="38"/>
  <c r="G40" i="38"/>
  <c r="M32" i="38"/>
  <c r="J32" i="38"/>
  <c r="G23" i="38"/>
  <c r="M21" i="38"/>
  <c r="J21" i="38"/>
  <c r="G17" i="38"/>
  <c r="M15" i="38"/>
  <c r="J15" i="38"/>
  <c r="G13" i="38"/>
  <c r="M11" i="38"/>
  <c r="J6" i="38"/>
  <c r="G6" i="38"/>
  <c r="N15" i="38" l="1"/>
  <c r="N74" i="38"/>
  <c r="N70" i="38"/>
  <c r="N96" i="38"/>
  <c r="N89" i="38"/>
  <c r="N80" i="38"/>
  <c r="N11" i="38"/>
  <c r="N32" i="38"/>
  <c r="N21" i="38"/>
  <c r="N46" i="38"/>
  <c r="J101" i="38"/>
  <c r="G101" i="38"/>
  <c r="M49" i="38"/>
  <c r="M101" i="38"/>
  <c r="G49" i="38"/>
  <c r="J49" i="38"/>
  <c r="H104" i="38" s="1"/>
  <c r="O49" i="38" l="1"/>
  <c r="O101" i="38"/>
  <c r="N49" i="38"/>
  <c r="I40" i="10" l="1"/>
  <c r="I32" i="10"/>
  <c r="I10" i="10"/>
  <c r="I42" i="10" l="1"/>
  <c r="I68" i="22" l="1"/>
  <c r="H28" i="2" l="1"/>
  <c r="H43" i="17" l="1"/>
  <c r="H30" i="17"/>
  <c r="H16" i="17"/>
  <c r="H26" i="13" l="1"/>
  <c r="H11" i="19" l="1"/>
  <c r="C30" i="17" l="1"/>
  <c r="D30" i="17"/>
  <c r="E30" i="17"/>
  <c r="F30" i="17"/>
  <c r="G30" i="17"/>
  <c r="J30" i="17"/>
  <c r="C15" i="9" l="1"/>
  <c r="D15" i="9"/>
  <c r="E15" i="9"/>
  <c r="F15" i="9"/>
  <c r="G15" i="9"/>
  <c r="H15" i="9"/>
  <c r="J15" i="9"/>
  <c r="C53" i="7" l="1"/>
  <c r="D53" i="7"/>
  <c r="E53" i="7"/>
  <c r="F53" i="7"/>
  <c r="G53" i="7"/>
  <c r="H53" i="7"/>
  <c r="J53" i="7"/>
  <c r="D32" i="7"/>
  <c r="E32" i="7"/>
  <c r="F32" i="7"/>
  <c r="G32" i="7"/>
  <c r="H32" i="7"/>
  <c r="J32" i="7"/>
  <c r="C32" i="7"/>
  <c r="C21" i="7"/>
  <c r="D21" i="7"/>
  <c r="E21" i="7"/>
  <c r="F21" i="7"/>
  <c r="G21" i="7"/>
  <c r="H21" i="7"/>
  <c r="J21" i="7"/>
  <c r="D13" i="3"/>
  <c r="C11" i="4" l="1"/>
  <c r="D11" i="4"/>
  <c r="F19" i="18" l="1"/>
  <c r="D14" i="5" l="1"/>
  <c r="E14" i="5"/>
  <c r="F14" i="5"/>
  <c r="G14" i="5"/>
  <c r="H14" i="5"/>
  <c r="I14" i="5"/>
  <c r="K14" i="5"/>
  <c r="C14" i="5"/>
  <c r="H14" i="27" l="1"/>
  <c r="J14" i="27"/>
  <c r="I17" i="26"/>
  <c r="K17" i="26"/>
  <c r="I12" i="25"/>
  <c r="J12" i="25"/>
  <c r="L12" i="25"/>
  <c r="J15" i="24"/>
  <c r="J29" i="24" s="1"/>
  <c r="L15" i="24"/>
  <c r="I15" i="23"/>
  <c r="K15" i="23"/>
  <c r="H24" i="22"/>
  <c r="I24" i="22"/>
  <c r="C24" i="22"/>
  <c r="C68" i="22"/>
  <c r="H42" i="21"/>
  <c r="G42" i="21"/>
  <c r="J42" i="21"/>
  <c r="H32" i="21"/>
  <c r="G32" i="21"/>
  <c r="J32" i="21"/>
  <c r="H23" i="21"/>
  <c r="G23" i="21"/>
  <c r="J23" i="21"/>
  <c r="H12" i="21"/>
  <c r="G12" i="21"/>
  <c r="J12" i="21"/>
  <c r="G44" i="21" l="1"/>
  <c r="I70" i="22"/>
  <c r="C70" i="22"/>
  <c r="J44" i="21"/>
  <c r="H44" i="21"/>
  <c r="H14" i="20" l="1"/>
  <c r="I84" i="20"/>
  <c r="H84" i="20"/>
  <c r="K84" i="20"/>
  <c r="I14" i="20"/>
  <c r="K14" i="20"/>
  <c r="I33" i="20"/>
  <c r="H33" i="20"/>
  <c r="K33" i="20"/>
  <c r="H48" i="20"/>
  <c r="K48" i="20"/>
  <c r="I58" i="20"/>
  <c r="H58" i="20"/>
  <c r="K58" i="20"/>
  <c r="I70" i="20"/>
  <c r="H70" i="20"/>
  <c r="K70" i="20"/>
  <c r="H46" i="17"/>
  <c r="G19" i="18"/>
  <c r="H19" i="18"/>
  <c r="J19" i="18"/>
  <c r="H24" i="16"/>
  <c r="J24" i="16"/>
  <c r="H9" i="16"/>
  <c r="G9" i="16"/>
  <c r="J9" i="16"/>
  <c r="H16" i="14"/>
  <c r="J16" i="14"/>
  <c r="H16" i="15"/>
  <c r="J16" i="15"/>
  <c r="H12" i="13"/>
  <c r="H28" i="13" s="1"/>
  <c r="J12" i="13"/>
  <c r="H13" i="12"/>
  <c r="J13" i="12"/>
  <c r="F40" i="10"/>
  <c r="G40" i="10"/>
  <c r="H40" i="10"/>
  <c r="J40" i="10"/>
  <c r="F32" i="10"/>
  <c r="G32" i="10"/>
  <c r="H32" i="10"/>
  <c r="F24" i="10"/>
  <c r="G24" i="10"/>
  <c r="H24" i="10"/>
  <c r="F10" i="10"/>
  <c r="G10" i="10"/>
  <c r="H10" i="10"/>
  <c r="J10" i="10"/>
  <c r="H13" i="11"/>
  <c r="J13" i="11"/>
  <c r="J42" i="10" l="1"/>
  <c r="H42" i="10"/>
  <c r="G42" i="10"/>
  <c r="K86" i="20"/>
  <c r="I86" i="20"/>
  <c r="H86" i="20"/>
  <c r="F42" i="10"/>
  <c r="H26" i="16"/>
  <c r="H15" i="8"/>
  <c r="J15" i="8"/>
  <c r="H43" i="7"/>
  <c r="G43" i="7"/>
  <c r="J43" i="7"/>
  <c r="H13" i="7"/>
  <c r="G13" i="7"/>
  <c r="J13" i="7"/>
  <c r="G40" i="6"/>
  <c r="H40" i="6"/>
  <c r="G31" i="6"/>
  <c r="H31" i="6"/>
  <c r="G23" i="6"/>
  <c r="H23" i="6"/>
  <c r="G10" i="6"/>
  <c r="H10" i="6"/>
  <c r="J11" i="4"/>
  <c r="L11" i="4"/>
  <c r="J28" i="3"/>
  <c r="J13" i="3"/>
  <c r="J30" i="3" l="1"/>
  <c r="H56" i="7"/>
  <c r="H42" i="6"/>
  <c r="G42" i="6"/>
  <c r="H30" i="2"/>
  <c r="J15" i="2"/>
  <c r="G15" i="2"/>
  <c r="G28" i="2"/>
  <c r="J28" i="2"/>
  <c r="J30" i="2" l="1"/>
  <c r="G30" i="2"/>
  <c r="G16" i="15" l="1"/>
  <c r="G16" i="14"/>
  <c r="G26" i="13"/>
  <c r="G13" i="12"/>
  <c r="G13" i="11"/>
  <c r="G15" i="8"/>
  <c r="G56" i="7"/>
  <c r="I11" i="4"/>
  <c r="J26" i="13" l="1"/>
  <c r="C26" i="13"/>
  <c r="D26" i="13"/>
  <c r="E26" i="13"/>
  <c r="F26" i="13"/>
  <c r="J28" i="13" l="1"/>
  <c r="C16" i="14"/>
  <c r="C19" i="18"/>
  <c r="D19" i="18"/>
  <c r="E19" i="18"/>
  <c r="J26" i="16"/>
  <c r="G24" i="16"/>
  <c r="G26" i="16" s="1"/>
  <c r="C24" i="16"/>
  <c r="D24" i="16"/>
  <c r="E24" i="16"/>
  <c r="F24" i="16"/>
  <c r="C84" i="20" l="1"/>
  <c r="D84" i="20"/>
  <c r="E84" i="20"/>
  <c r="F84" i="20"/>
  <c r="G84" i="20"/>
  <c r="C48" i="20"/>
  <c r="D48" i="20"/>
  <c r="E48" i="20"/>
  <c r="F48" i="20"/>
  <c r="G48" i="20"/>
  <c r="C70" i="20" l="1"/>
  <c r="D70" i="20"/>
  <c r="E70" i="20"/>
  <c r="F70" i="20"/>
  <c r="G70" i="20"/>
  <c r="C23" i="6" l="1"/>
  <c r="D23" i="6"/>
  <c r="E23" i="6"/>
  <c r="F23" i="6"/>
  <c r="C12" i="21" l="1"/>
  <c r="D12" i="21"/>
  <c r="E12" i="21"/>
  <c r="F12" i="21"/>
  <c r="L26" i="24" l="1"/>
  <c r="K24" i="22"/>
  <c r="J11" i="19"/>
  <c r="G43" i="17"/>
  <c r="J43" i="17"/>
  <c r="J16" i="17"/>
  <c r="L13" i="3"/>
  <c r="L28" i="3"/>
  <c r="L29" i="24" l="1"/>
  <c r="J46" i="17"/>
  <c r="J56" i="7"/>
  <c r="K70" i="22"/>
  <c r="L30" i="3"/>
  <c r="C12" i="27" l="1"/>
  <c r="C43" i="17" l="1"/>
  <c r="D43" i="17"/>
  <c r="E43" i="17"/>
  <c r="F43" i="17"/>
  <c r="F16" i="15" l="1"/>
  <c r="D14" i="27" l="1"/>
  <c r="D15" i="2"/>
  <c r="F12" i="25" l="1"/>
  <c r="G12" i="25"/>
  <c r="H12" i="25"/>
  <c r="E14" i="27"/>
  <c r="F14" i="27"/>
  <c r="E17" i="26"/>
  <c r="F17" i="26"/>
  <c r="G17" i="26"/>
  <c r="I26" i="24"/>
  <c r="I15" i="24"/>
  <c r="H15" i="23"/>
  <c r="H68" i="22"/>
  <c r="H70" i="22" s="1"/>
  <c r="F23" i="21"/>
  <c r="E14" i="20"/>
  <c r="F14" i="20"/>
  <c r="G14" i="20"/>
  <c r="E33" i="20"/>
  <c r="F33" i="20"/>
  <c r="G33" i="20"/>
  <c r="E58" i="20"/>
  <c r="F58" i="20"/>
  <c r="G58" i="20"/>
  <c r="E16" i="17"/>
  <c r="E46" i="17" s="1"/>
  <c r="F16" i="17"/>
  <c r="F46" i="17" s="1"/>
  <c r="G16" i="17"/>
  <c r="G11" i="4"/>
  <c r="H11" i="4"/>
  <c r="G14" i="27"/>
  <c r="H17" i="26"/>
  <c r="G26" i="24"/>
  <c r="H26" i="24"/>
  <c r="G15" i="24"/>
  <c r="H15" i="24"/>
  <c r="E15" i="23"/>
  <c r="F15" i="23"/>
  <c r="G15" i="23"/>
  <c r="E68" i="22"/>
  <c r="G29" i="24" l="1"/>
  <c r="I29" i="24"/>
  <c r="G46" i="17"/>
  <c r="H29" i="24"/>
  <c r="F68" i="22"/>
  <c r="G68" i="22"/>
  <c r="F24" i="22"/>
  <c r="G24" i="22"/>
  <c r="E42" i="21"/>
  <c r="F42" i="21"/>
  <c r="E32" i="21"/>
  <c r="F32" i="21"/>
  <c r="E23" i="21"/>
  <c r="E86" i="20"/>
  <c r="F86" i="20"/>
  <c r="G86" i="20"/>
  <c r="E11" i="19"/>
  <c r="F11" i="19"/>
  <c r="G11" i="19"/>
  <c r="E44" i="21" l="1"/>
  <c r="F44" i="21"/>
  <c r="F70" i="22"/>
  <c r="G70" i="22"/>
  <c r="D9" i="16"/>
  <c r="E9" i="16"/>
  <c r="E26" i="16" s="1"/>
  <c r="F9" i="16"/>
  <c r="D16" i="15"/>
  <c r="E16" i="15"/>
  <c r="D16" i="14"/>
  <c r="E16" i="14"/>
  <c r="F16" i="14"/>
  <c r="E12" i="13"/>
  <c r="E28" i="13" s="1"/>
  <c r="F12" i="13"/>
  <c r="G12" i="13"/>
  <c r="G28" i="13" s="1"/>
  <c r="D13" i="12"/>
  <c r="E13" i="12"/>
  <c r="F13" i="12"/>
  <c r="D13" i="11"/>
  <c r="E13" i="11"/>
  <c r="F13" i="11"/>
  <c r="D24" i="10"/>
  <c r="E24" i="10"/>
  <c r="D10" i="10"/>
  <c r="E10" i="10"/>
  <c r="D32" i="10"/>
  <c r="E32" i="10"/>
  <c r="D40" i="10"/>
  <c r="E40" i="10"/>
  <c r="D15" i="8"/>
  <c r="E15" i="8"/>
  <c r="F15" i="8"/>
  <c r="D43" i="7"/>
  <c r="E43" i="7"/>
  <c r="F43" i="7"/>
  <c r="E13" i="7"/>
  <c r="F13" i="7"/>
  <c r="E10" i="6"/>
  <c r="F10" i="6"/>
  <c r="E40" i="6"/>
  <c r="F40" i="6"/>
  <c r="E31" i="6"/>
  <c r="F31" i="6"/>
  <c r="F11" i="4"/>
  <c r="G28" i="3"/>
  <c r="G13" i="3"/>
  <c r="H13" i="3"/>
  <c r="I13" i="3"/>
  <c r="F28" i="3"/>
  <c r="H28" i="3"/>
  <c r="I28" i="3"/>
  <c r="F13" i="3"/>
  <c r="E13" i="3"/>
  <c r="F56" i="7" l="1"/>
  <c r="E56" i="7"/>
  <c r="I30" i="3"/>
  <c r="E42" i="6"/>
  <c r="G30" i="3"/>
  <c r="E42" i="10"/>
  <c r="F28" i="13"/>
  <c r="F26" i="16"/>
  <c r="F42" i="6"/>
  <c r="H30" i="3"/>
  <c r="D42" i="10"/>
  <c r="F30" i="3"/>
  <c r="F28" i="2" l="1"/>
  <c r="F15" i="2"/>
  <c r="C28" i="2"/>
  <c r="D28" i="2"/>
  <c r="D30" i="2" s="1"/>
  <c r="E28" i="2"/>
  <c r="E15" i="2"/>
  <c r="E30" i="2" l="1"/>
  <c r="F30" i="2"/>
  <c r="C32" i="10" l="1"/>
  <c r="D13" i="7" l="1"/>
  <c r="C23" i="21" l="1"/>
  <c r="D23" i="21"/>
  <c r="C42" i="21"/>
  <c r="D42" i="21"/>
  <c r="C32" i="21"/>
  <c r="D32" i="21"/>
  <c r="C9" i="16" l="1"/>
  <c r="C13" i="11"/>
  <c r="E15" i="24"/>
  <c r="D14" i="20" l="1"/>
  <c r="C17" i="26"/>
  <c r="F26" i="24"/>
  <c r="F15" i="24"/>
  <c r="E24" i="22"/>
  <c r="D44" i="21"/>
  <c r="F29" i="24" l="1"/>
  <c r="E70" i="22"/>
  <c r="D33" i="20"/>
  <c r="C11" i="19"/>
  <c r="D11" i="19"/>
  <c r="D16" i="17"/>
  <c r="D26" i="16"/>
  <c r="C12" i="13"/>
  <c r="D12" i="13"/>
  <c r="C13" i="12"/>
  <c r="C40" i="10"/>
  <c r="C24" i="10"/>
  <c r="C10" i="10"/>
  <c r="C15" i="8"/>
  <c r="D56" i="7"/>
  <c r="C43" i="7"/>
  <c r="D40" i="6"/>
  <c r="D31" i="6"/>
  <c r="D10" i="6"/>
  <c r="C15" i="2"/>
  <c r="D68" i="22"/>
  <c r="D17" i="26"/>
  <c r="E12" i="25"/>
  <c r="E26" i="24"/>
  <c r="D15" i="23"/>
  <c r="D43" i="22"/>
  <c r="D24" i="22"/>
  <c r="D58" i="20"/>
  <c r="C16" i="17"/>
  <c r="C46" i="17" s="1"/>
  <c r="C16" i="15"/>
  <c r="C13" i="7"/>
  <c r="C31" i="6"/>
  <c r="E11" i="4"/>
  <c r="E28" i="3"/>
  <c r="C56" i="7" l="1"/>
  <c r="C42" i="10"/>
  <c r="D46" i="17"/>
  <c r="D28" i="13"/>
  <c r="D42" i="6"/>
  <c r="C44" i="21"/>
  <c r="D70" i="22"/>
  <c r="C14" i="27"/>
  <c r="C14" i="20"/>
  <c r="C26" i="24" l="1"/>
  <c r="D26" i="24"/>
  <c r="D12" i="25"/>
  <c r="C12" i="25" l="1"/>
  <c r="C15" i="24"/>
  <c r="C29" i="24" s="1"/>
  <c r="D15" i="24"/>
  <c r="D29" i="24" s="1"/>
  <c r="E29" i="24"/>
  <c r="C15" i="23"/>
  <c r="C58" i="20"/>
  <c r="C33" i="20"/>
  <c r="C40" i="6"/>
  <c r="C10" i="6"/>
  <c r="C28" i="3"/>
  <c r="D28" i="3"/>
  <c r="C13" i="3"/>
  <c r="C30" i="2"/>
  <c r="C86" i="20" l="1"/>
  <c r="D30" i="3"/>
  <c r="C30" i="3"/>
  <c r="C28" i="13"/>
  <c r="C42" i="6"/>
  <c r="E30" i="3"/>
  <c r="C26" i="16"/>
  <c r="D86" i="20"/>
</calcChain>
</file>

<file path=xl/sharedStrings.xml><?xml version="1.0" encoding="utf-8"?>
<sst xmlns="http://schemas.openxmlformats.org/spreadsheetml/2006/main" count="1534" uniqueCount="319">
  <si>
    <t>එකතුව</t>
  </si>
  <si>
    <t>පර්යේෂණ හා සංවර්ධන</t>
  </si>
  <si>
    <t>මෘදුකාංග සංවර්ධනය</t>
  </si>
  <si>
    <t xml:space="preserve">යන්ත්‍ර හා යන්ත්‍රෝපකරණ   </t>
  </si>
  <si>
    <t>ලී බඩු හා කාර්යාල උපකරණ</t>
  </si>
  <si>
    <t>ගොඩනැඟිලි හා ඉදිකිරීම්</t>
  </si>
  <si>
    <t>වර්ෂය සදහා ඉල්ලීම</t>
  </si>
  <si>
    <t>ඇස්තමේන්තුව</t>
  </si>
  <si>
    <t>සත්‍ය වියදම</t>
  </si>
  <si>
    <t xml:space="preserve"> සත්‍ය වියදම</t>
  </si>
  <si>
    <t>වැය විෂය</t>
  </si>
  <si>
    <t>ව්‍යාපෘති අංකය : 03-2 සාමාන්‍ය පරිපාලනය හා ආයතනික සේවා</t>
  </si>
  <si>
    <t>ශීර්ෂය : 322</t>
  </si>
  <si>
    <t xml:space="preserve">කාර්ය මණ්ඩල පුහුණු කිරීම්    </t>
  </si>
  <si>
    <t>2401-0</t>
  </si>
  <si>
    <t>වෙනත්</t>
  </si>
  <si>
    <t>යටිතල පහසුකම්</t>
  </si>
  <si>
    <t xml:space="preserve">වාහන </t>
  </si>
  <si>
    <t>යන්ත්‍ර හා යන්ත්‍රෝපකරණ</t>
  </si>
  <si>
    <t xml:space="preserve">ශීර්ෂය : 324 </t>
  </si>
  <si>
    <t xml:space="preserve">පළාත් ආදායම් දෙපාර්තමේන්තුව                                                                                </t>
  </si>
  <si>
    <t>කාර්ය මණ්ඩල පුහුණු කිරීම</t>
  </si>
  <si>
    <t>ව්‍යාපෘති අංකය : 03-2 පළාත් විගණනය</t>
  </si>
  <si>
    <t>ශීර්ෂය : 323</t>
  </si>
  <si>
    <t xml:space="preserve">පළාත් අභ්‍යන්තර විගණන දෙපාර්තමේන්තුව                                                            </t>
  </si>
  <si>
    <t xml:space="preserve">ගොඩනැඟිලි හා ඉදිකිරීම් </t>
  </si>
  <si>
    <t>ව්‍යාපෘති අංකය : 03-3 ගොඩනැගිලි</t>
  </si>
  <si>
    <t>ප්‍රසම්පාදන පෙර සුදානම් වීම</t>
  </si>
  <si>
    <t xml:space="preserve">නියෝජ්‍ය ප්‍රධාන ලේකම් (ඉංජිනේරු සේවා)                                                             </t>
  </si>
  <si>
    <t>ශීර්ෂය : 321</t>
  </si>
  <si>
    <t xml:space="preserve">ඉඩම් හා ඉඩම් වැඩි දියුණු කිරීම </t>
  </si>
  <si>
    <t>2104</t>
  </si>
  <si>
    <t>මන්ත්‍රී නේවාසිකාගාර ඉදිකිරීම්</t>
  </si>
  <si>
    <t>2102-1</t>
  </si>
  <si>
    <t>2102-0</t>
  </si>
  <si>
    <t>පළාත් සංවර්ධන සැලැස්ම</t>
  </si>
  <si>
    <t>2004-1</t>
  </si>
  <si>
    <t>ව්‍යාපෘති අංකය : 03-5 ප්‍රාදේශීය පරිපාලනය</t>
  </si>
  <si>
    <t>ශීර්ෂය : 320</t>
  </si>
  <si>
    <t>2401-3</t>
  </si>
  <si>
    <t>ඵලදායීතා ප්‍රවර්ධන කටයුතු</t>
  </si>
  <si>
    <t>2401-2</t>
  </si>
  <si>
    <t>ධාරිතා සංවර්ධනය</t>
  </si>
  <si>
    <t>2401-1</t>
  </si>
  <si>
    <t>ව්‍යාපෘති අංකය : 03-3 පිරිස් හා පුහුණු</t>
  </si>
  <si>
    <t>වාහන කල්බදු ණය ගෙවීම</t>
  </si>
  <si>
    <t>ගොඩනැඟිලි හා ඉදිකිරීම්(නිල නිවාස)</t>
  </si>
  <si>
    <t>2104-3</t>
  </si>
  <si>
    <t>2104-2</t>
  </si>
  <si>
    <t>ගොඩනැඟිලි හා ඉදිකිරීම්(නිල නිවස)</t>
  </si>
  <si>
    <t>2104-1</t>
  </si>
  <si>
    <t>ගොඩනැඟිලි හා ඉදිකිරිම්(නව කාර්යාලය ඉදිකිරීම්)</t>
  </si>
  <si>
    <t>2104-0</t>
  </si>
  <si>
    <t>වෙනත් ප්‍රාග්ධන වත්කම්</t>
  </si>
  <si>
    <t>ප්‍රධාන ලේකම් කාර්යාලය</t>
  </si>
  <si>
    <t>ව්‍යාපෘති අංකය : 95-3 පරිවාස හා ළමා රක්ෂක සේවා</t>
  </si>
  <si>
    <t>ශීර්ෂය : 319</t>
  </si>
  <si>
    <t xml:space="preserve">සමාජ සුභසාධන, පරිවාස හා ළමාරක්ෂක සේවා දෙපාර්තමේන්තුව                           </t>
  </si>
  <si>
    <t>ව්‍යාපෘති අංකය : 93-2 සංස්කෘතික කටයුතු</t>
  </si>
  <si>
    <t>ව්‍යාපෘති අංකය : 90-2 ක්‍රීඩා</t>
  </si>
  <si>
    <t>ව්‍යාපෘති අංකය : 61-2 නිවාස</t>
  </si>
  <si>
    <t>ශීර්ෂය : 318</t>
  </si>
  <si>
    <t>ව්‍යාපෘති අංකය : 03-2 සාමාන්‍ය පරිපාලනය හා ආයතනික සේවා අමාත්‍යංශ කාර්යාල</t>
  </si>
  <si>
    <t>ව්‍යාපෘති අංකය : 03-1 සාමාන්‍ය පරිපාලනය හා ආයතනික සේවා</t>
  </si>
  <si>
    <t>ක්‍රීඩා අමාත්‍යාංශය</t>
  </si>
  <si>
    <t>ශීර්ෂය : 317</t>
  </si>
  <si>
    <t xml:space="preserve">සමුපකාර සංවර්ධන දෙපාර්තමේන්තුව                                                                       </t>
  </si>
  <si>
    <t>ප්‍රදාන</t>
  </si>
  <si>
    <t>ශීර්ෂය : 316</t>
  </si>
  <si>
    <t xml:space="preserve">වාරිමාර්ග දෙපාර්තමේන්තුව                                                                                    </t>
  </si>
  <si>
    <t>ව්‍යාපෘති අංකය : 44-2 කෘෂිකර්ම සංවර්ධනය හා ව්‍යාප්ති සේවා</t>
  </si>
  <si>
    <t>ශීර්ෂය : 315</t>
  </si>
  <si>
    <t>ව්‍යාපෘති අංකය : 03-2 පළාත් සභා පරිපාලනය</t>
  </si>
  <si>
    <t xml:space="preserve">කෘෂිකර්ම දෙපාර්තමේන්තුව                                                                                      </t>
  </si>
  <si>
    <t>ශීර්ෂය : 314</t>
  </si>
  <si>
    <t>ව්‍යාපෘති අංකය : 03-1 සාමාන්‍ය පරිපාලනය හා ආයතනික සේවා අමාත්‍යවරුනගේ කාර්යාලය</t>
  </si>
  <si>
    <t>කෘෂිකර්ම අමාත්‍යාංශය</t>
  </si>
  <si>
    <t>ශීර්ෂය : 313</t>
  </si>
  <si>
    <t xml:space="preserve">කර්මාන්ත සංවර්ධන දෙපාර්තමේන්තුව                                                                   </t>
  </si>
  <si>
    <t xml:space="preserve">ව්‍යාපෘති අංකය : 03-2 සාමාන්‍ය පරිපාලනය හා ආයතනික සේවා </t>
  </si>
  <si>
    <t>ශීර්ෂය : 312</t>
  </si>
  <si>
    <t xml:space="preserve">සත්ත්ව නිෂ්පාදන හා සෞඛ්‍ය දෙපාර්තමේන්තුව                                                         </t>
  </si>
  <si>
    <t>ශීර්ෂය : 311</t>
  </si>
  <si>
    <t>ව්‍යාපෘති අංකය : 03-1 සාමාන්‍ය පරිපාලනය හා ආයතනික සේවා අමාත්‍යවරුන්ගේ කාර්යාල</t>
  </si>
  <si>
    <t>ධීවර අමාත්‍යාංශය</t>
  </si>
  <si>
    <t>ශීර්ෂය : 310</t>
  </si>
  <si>
    <t xml:space="preserve">අධ්‍යාපන  දෙපාර්තමේන්තුව                                                                                  </t>
  </si>
  <si>
    <t>ශීර්ෂය : 309</t>
  </si>
  <si>
    <t xml:space="preserve">ඉඩම් කොමසාරිස් දෙපාර්තමේන්තුව                                                                           </t>
  </si>
  <si>
    <t>ව්‍යාපෘති අංකය : 50-3 මාර්ග සංවර්ධනය</t>
  </si>
  <si>
    <t>ශීර්ෂය : 308</t>
  </si>
  <si>
    <t>අධ්‍යාපන අමාත්‍යාංශය</t>
  </si>
  <si>
    <t>ශීර්ෂය : 307</t>
  </si>
  <si>
    <t xml:space="preserve">ආයුර්වේද   දෙපාර්තමේන්තුව                                                                                  </t>
  </si>
  <si>
    <t>ශීර්ෂය : 306</t>
  </si>
  <si>
    <t xml:space="preserve">පළාත් පාලන දෙපාර්තමේන්තුව                                                                            </t>
  </si>
  <si>
    <t>ව්‍යාපෘති අංකය : 72-3 තොරතුරු කළමනාකරණය හා සෞඛ්‍ය අධ්‍යාපනය</t>
  </si>
  <si>
    <t>ශීර්ෂය : 305</t>
  </si>
  <si>
    <t xml:space="preserve">ව්‍යාපෘති අංකය : 72-2 ප්‍රජා සෞඛ්‍ය සේවා </t>
  </si>
  <si>
    <t>ව්‍යාපෘති අංකය : 71-2 රෝගීන් රැකබලා ගැනීමේ සේවා</t>
  </si>
  <si>
    <t xml:space="preserve">සෞඛ්‍ය සේවා දෙපාර්තමේන්තුව                                                                            </t>
  </si>
  <si>
    <t>ව්‍යාපෘති අංකය : 03-3 සාමාන්‍ය පරිපාලනය හා ආයතනික සේවා - දක්ෂිණපාය ගොඩනැගිල්ල</t>
  </si>
  <si>
    <t>ශීර්ෂය : 304</t>
  </si>
  <si>
    <t>ව්‍යාපෘති අංකය : 03-1 සාමාන්‍ය පරිපාලනය හා ආයතනික සේවා අමාත්‍යවරයාගේ කාර්යාල</t>
  </si>
  <si>
    <t>ප්‍රධාන අමාත්‍යාංශය</t>
  </si>
  <si>
    <t>ශීර්ෂය : 303</t>
  </si>
  <si>
    <t xml:space="preserve">සමුපකාර සේවක කොමිෂන් සභාව                                                                                  </t>
  </si>
  <si>
    <t xml:space="preserve">ව්‍යාපෘති අංකය : 03-2  සාමාන්‍ය පරිපාලනය හා ආයතනික සේවා </t>
  </si>
  <si>
    <t>ශීර්ෂය : 302</t>
  </si>
  <si>
    <t xml:space="preserve">පළාත් රාජ්‍ය සේවා කොමිෂන් සභාව                                                                       </t>
  </si>
  <si>
    <t>ව්‍යාපෘති අංකය : 03-2 සාමාන්‍ය  පරිපාලනය හා ආයතනික සේවා - කාර්යාලය</t>
  </si>
  <si>
    <t>ශීර්ෂය : 301</t>
  </si>
  <si>
    <t>ව්‍යාපෘති අංකය : 03-1 සාමාන්‍ය  පරිපාලනය හා ආයතනික සේවා - සභාව</t>
  </si>
  <si>
    <t>සභා ලේකම් කාර්යාලය</t>
  </si>
  <si>
    <t>ව්‍යාපෘති අංකය : 03-2 ආණ්ඩුකාර ලේකම් කාර්යාලය</t>
  </si>
  <si>
    <t>ශීර්ෂය : 300</t>
  </si>
  <si>
    <t>වාහන</t>
  </si>
  <si>
    <t>ව්‍යාපෘති අංකය : 03-1 ආණ්ඩුකාරවරයා හා පෞද්ගලික කාර්ය මණ්ඩලය</t>
  </si>
  <si>
    <t>ආණ්ඩුකාර ලේකම් කාර්යාලය</t>
  </si>
  <si>
    <t>පරීක්ෂා කලේ : ............................</t>
  </si>
  <si>
    <t>ශීර්ෂය : 325</t>
  </si>
  <si>
    <t>මෝටර් රථ ප්‍රවාහන දෙපාර්තමේන්තුව</t>
  </si>
  <si>
    <t>ඉඩම් හා ඉඩම් වැඩි දියුණු කිරීම</t>
  </si>
  <si>
    <t>ප්‍රසම්පාදනයට පෙර සුදානම් වීම</t>
  </si>
  <si>
    <t>ව්‍යාපෘති අංකය : 47-3 මගී ප්‍රවාහන සේවා</t>
  </si>
  <si>
    <t>2001</t>
  </si>
  <si>
    <t>ද.ප.මාර්ග සංවර්ධන අධිකාරිය</t>
  </si>
  <si>
    <t>ව්‍යාපෘති අංකය : 3-2 සාමාන්‍ය පරිපාලනය හා ආයතනික සේවා</t>
  </si>
  <si>
    <t>කාර්ය මණ්ඩල පුහුණු කිරීම්</t>
  </si>
  <si>
    <t>ව්‍යාපෘති අංකය : 03-3 ග්‍රාම සංවර්ධන</t>
  </si>
  <si>
    <t>;</t>
  </si>
  <si>
    <t xml:space="preserve"> ශීර්ෂයේ මුළු එකතුව</t>
  </si>
  <si>
    <t>ද.ප.මාර්ගස්ථ මගී ප්‍රවාහන අධිකාරිය</t>
  </si>
  <si>
    <t>ඩී. එස්. රණසිංහ</t>
  </si>
  <si>
    <t>අයවැය අධ්‍යක්ෂ</t>
  </si>
  <si>
    <t>2004-3</t>
  </si>
  <si>
    <t>අවිච්ඡේද වැඩ</t>
  </si>
  <si>
    <t>පසුබට කලාප සංවර්ධන ව්‍යාපෘතිය</t>
  </si>
  <si>
    <t>විශේෂ ව්‍යාපෘති</t>
  </si>
  <si>
    <t>ප්‍රාදේශීය තුලිත සංවර්ධන ව්‍යාපෘති</t>
  </si>
  <si>
    <t>වත්කම් කළමනාකරණය</t>
  </si>
  <si>
    <t>අසම්භාව්‍ය ව්‍යාපෘති</t>
  </si>
  <si>
    <t>විශේෂ වැඩසටහන (ජනාධිපති ලේකම් කාර්යාලය හා සමගාමීව)</t>
  </si>
  <si>
    <t>ජාතික වැඩසටහන් සඳහා සහාය දැක්වීම</t>
  </si>
  <si>
    <t>2005-1</t>
  </si>
  <si>
    <t>2005-2</t>
  </si>
  <si>
    <t>2005-5</t>
  </si>
  <si>
    <t>2005-6</t>
  </si>
  <si>
    <t>2005-7</t>
  </si>
  <si>
    <t>2005-8</t>
  </si>
  <si>
    <t>2005-9</t>
  </si>
  <si>
    <t>සකස් කලේ : ...........................</t>
  </si>
  <si>
    <t>සෞඛ්‍ය සංවර්ධන කටයුතු(හෙද පුහුණුව)</t>
  </si>
  <si>
    <t xml:space="preserve">ව්‍යාපෘති අංකය 03-3 ප්‍රවෘත්ති කටයුතු මෙහෙයවීම </t>
  </si>
  <si>
    <t xml:space="preserve">වෙනත් මූලධන වියදම්  (රුහුණු ගුවන් විදුලි සේවය) </t>
  </si>
  <si>
    <t>320-3-5-1-2004</t>
  </si>
  <si>
    <t>320-3-5-3-2502</t>
  </si>
  <si>
    <t>320-3-5-1-2502</t>
  </si>
  <si>
    <t>320-3-5-4-2502</t>
  </si>
  <si>
    <t>ව්‍යාපෘති අංකය : 03-2 සාමාන්‍ය පරිපාලනය හා ආයතනික සේවා අමාත්‍යංශ කාර්යාලය</t>
  </si>
  <si>
    <t>ව්‍යාපෘති අංකය : 95-4 හැඩගැස්වීම හා පුනරුත්ථාපනය</t>
  </si>
  <si>
    <t xml:space="preserve">ව්‍යාපෘති අංකය : 95-6 රිදියගම නිවර්තන නිවාසය </t>
  </si>
  <si>
    <t>ලේකම්/දෙපාර්තමේන්තු ප්‍රධානී: ………………………….</t>
  </si>
  <si>
    <t xml:space="preserve">ව්‍යාපෘති අංකය : 44-3 කෘෂිකර්ම පුහුණු හා අධ්‍යාපන </t>
  </si>
  <si>
    <t>අනු අංකය</t>
  </si>
  <si>
    <t xml:space="preserve">සෞඛ්‍ය සේවා දෙපාර්තමේන්තුව    </t>
  </si>
  <si>
    <t xml:space="preserve">අංශය </t>
  </si>
  <si>
    <t>වැය ශීර්ෂය</t>
  </si>
  <si>
    <t xml:space="preserve">2023 ඇස්තමේන්තුව </t>
  </si>
  <si>
    <t xml:space="preserve">2024 ඇස්තමේන්තුව </t>
  </si>
  <si>
    <t xml:space="preserve">නිතිය හා සාමය </t>
  </si>
  <si>
    <t>304-3-2-0-2004</t>
  </si>
  <si>
    <t>ද.ප. සංවර්ධන අධිකාරිය</t>
  </si>
  <si>
    <t>304-3-2-0-2201</t>
  </si>
  <si>
    <t xml:space="preserve">පාසල් ලී බඩු අලුත්වැඩියා </t>
  </si>
  <si>
    <t>308-3-2-1-2005</t>
  </si>
  <si>
    <t xml:space="preserve">මාධ්‍ය සංවර්ධන </t>
  </si>
  <si>
    <t>308-3-2-2-2004</t>
  </si>
  <si>
    <t xml:space="preserve">ජලසම්පාදන හා  ජලාපවහන </t>
  </si>
  <si>
    <t>314-3-2-6-2004</t>
  </si>
  <si>
    <t xml:space="preserve">ආහාර සැපයුම් හා බෙදාහැරීම් </t>
  </si>
  <si>
    <t>314-3-2-5-2004</t>
  </si>
  <si>
    <t>වෙළඳ</t>
  </si>
  <si>
    <t>314-3-2-4-2004</t>
  </si>
  <si>
    <t>තරුණ කටයුතු</t>
  </si>
  <si>
    <t>318-3-2-4-2005</t>
  </si>
  <si>
    <t>කාන්තා කටයුතු</t>
  </si>
  <si>
    <t>318-3-2-5-2004</t>
  </si>
  <si>
    <t xml:space="preserve">ගෘහ ආර්ථික ප්‍රවර්ධන </t>
  </si>
  <si>
    <t>318-3-2-2-2004</t>
  </si>
  <si>
    <t>මිනිස් බල හා රැකී රක්ෂා</t>
  </si>
  <si>
    <t>318-3-2-5-2005</t>
  </si>
  <si>
    <t>පරිසර</t>
  </si>
  <si>
    <t>311-3-2-3-2005</t>
  </si>
  <si>
    <t>කාර්මික සංවර්ධන අධිකාරිය</t>
  </si>
  <si>
    <t>311-3-2-3-2004</t>
  </si>
  <si>
    <t xml:space="preserve">සෞඛ්‍ය </t>
  </si>
  <si>
    <t>304-3-2-1-2502</t>
  </si>
  <si>
    <t xml:space="preserve">දේශීය වෛද්‍ය </t>
  </si>
  <si>
    <t>304-3-2-3-2502</t>
  </si>
  <si>
    <t xml:space="preserve">ඝන අපද්‍රව්‍ය කළමනාකරණය </t>
  </si>
  <si>
    <t>304-3-2-4-2502</t>
  </si>
  <si>
    <t xml:space="preserve">පළාත් පාලන වෙනත් සේවා </t>
  </si>
  <si>
    <t>304-3-2-5-2502</t>
  </si>
  <si>
    <t>පළාත් පාලන මාර්ග</t>
  </si>
  <si>
    <t>304-3-2-6-2502</t>
  </si>
  <si>
    <t xml:space="preserve">පූර්ව ළමාවිය සංවර්ධනය </t>
  </si>
  <si>
    <t>304-3-2-7-2502</t>
  </si>
  <si>
    <t xml:space="preserve">ප්‍රජා ජල සම්පාදනය </t>
  </si>
  <si>
    <t>304-3-2-9-2502</t>
  </si>
  <si>
    <t xml:space="preserve">සංචාරක </t>
  </si>
  <si>
    <t>304-3-2-11-2502</t>
  </si>
  <si>
    <t xml:space="preserve">මගී ප්‍රවාහන </t>
  </si>
  <si>
    <t>304-3-2-12-2502</t>
  </si>
  <si>
    <t xml:space="preserve">ඉඩම් සංවර්ධන </t>
  </si>
  <si>
    <t>308-3-2-1-2502</t>
  </si>
  <si>
    <t xml:space="preserve">අධ්‍යාපන  සංවර්ධන </t>
  </si>
  <si>
    <t>308-3-2-2-2502</t>
  </si>
  <si>
    <t>මාර්ග සංවර්ධන</t>
  </si>
  <si>
    <t>308-50-3-1-2502</t>
  </si>
  <si>
    <t xml:space="preserve">ධීවර </t>
  </si>
  <si>
    <t>311-3-2-1-2502</t>
  </si>
  <si>
    <t xml:space="preserve">විදුලිබල </t>
  </si>
  <si>
    <t>311-3-2-3-2502</t>
  </si>
  <si>
    <t>පශු සම්පත්  සංවර්ධන</t>
  </si>
  <si>
    <t>311-3-2-4-2502</t>
  </si>
  <si>
    <t>කුඩා කර්මාන්ත  සංවර්ධන</t>
  </si>
  <si>
    <t>311-3-2-5-2502</t>
  </si>
  <si>
    <t xml:space="preserve">ග්‍රාමීය යටිතල පහසුකම් </t>
  </si>
  <si>
    <t>311-3-2-6-2502</t>
  </si>
  <si>
    <t>කෘෂිකර්ම  සංවර්ධන</t>
  </si>
  <si>
    <t>314-3-2-1-2502</t>
  </si>
  <si>
    <t xml:space="preserve">වාරිමාර්ග </t>
  </si>
  <si>
    <t>314-3-2-3-2502</t>
  </si>
  <si>
    <t xml:space="preserve">සමුපකාර </t>
  </si>
  <si>
    <t>314-3-2-4-2502</t>
  </si>
  <si>
    <t xml:space="preserve">සමාජ සේවා </t>
  </si>
  <si>
    <t>318-3-2-1-2502</t>
  </si>
  <si>
    <t xml:space="preserve">පරිවාස හා  ළමා රක්ෂක සේවා </t>
  </si>
  <si>
    <t>318-3-2-2-2502</t>
  </si>
  <si>
    <t>නිවාස සංවර්ධන</t>
  </si>
  <si>
    <t>318-3-2-4-2502</t>
  </si>
  <si>
    <t>ක්‍රීඩා සංවර්ධන</t>
  </si>
  <si>
    <t>318-3-2-5-2502</t>
  </si>
  <si>
    <t xml:space="preserve">ග්‍රාම සංවර්ධන </t>
  </si>
  <si>
    <t>318-3-2-6-2502</t>
  </si>
  <si>
    <t xml:space="preserve">සංස්කෘතික හා කලා කටයුතු </t>
  </si>
  <si>
    <t>318-3-2-7-2502</t>
  </si>
  <si>
    <t xml:space="preserve">විශේෂ අවශ්‍යතා සහිත ගම්මාන  සඳහා ප්‍රදාන  </t>
  </si>
  <si>
    <t>304-3-2-2-2005</t>
  </si>
  <si>
    <t>304-3-2-4-2005</t>
  </si>
  <si>
    <t>304-3-2-9-2005</t>
  </si>
  <si>
    <t>304-3-2-3-2005</t>
  </si>
  <si>
    <t>308-3-2-1-2004</t>
  </si>
  <si>
    <t>314-3-2-1-2004</t>
  </si>
  <si>
    <t>314-3-2-2-2004</t>
  </si>
  <si>
    <t>318-3-2-2-2005</t>
  </si>
  <si>
    <t>318-3-2-3-2005</t>
  </si>
  <si>
    <t>318-3-2-1-2004</t>
  </si>
  <si>
    <t>318-3-2-3-2004</t>
  </si>
  <si>
    <t>318-3-2-1-2005</t>
  </si>
  <si>
    <t>318-3-2-4-2004</t>
  </si>
  <si>
    <t>311-3-2-1-2004</t>
  </si>
  <si>
    <t>311-3-2-2-2004</t>
  </si>
  <si>
    <t>311-3-2-1-2005</t>
  </si>
  <si>
    <t>311-3-2-2-2005</t>
  </si>
  <si>
    <t>311-3-2-4-2005</t>
  </si>
  <si>
    <t>වෙනත් ව්‍යාපෘති (නම්‍යශීලී)</t>
  </si>
  <si>
    <t>320-3-5-5-2502</t>
  </si>
  <si>
    <t>විශේෂ සංවර්ධන ව්‍යාපෘති සඳහා ප්‍රදාන</t>
  </si>
  <si>
    <t>වෙනත්(වෘත්තීය පුහුණුව)</t>
  </si>
  <si>
    <t xml:space="preserve">දකුණු පළාත් සැලසුම් ලේකම් කාර්යාලය                                                                          </t>
  </si>
  <si>
    <t>2023.12.31 දිනට සත්‍ය වියදම</t>
  </si>
  <si>
    <t>2024.09.30 දිනට සත්‍ය වියදම</t>
  </si>
  <si>
    <t>හදිසි හා අනපේක්ෂිත සේවා</t>
  </si>
  <si>
    <t>ව්‍යාපෘති අංකය : 03-3 ජීව වෛද්‍ය ඉංජිනේරු සේවය</t>
  </si>
  <si>
    <t>2025 ඇස්තමේන්තුව ජනවාරි- අප්‍රේල්</t>
  </si>
  <si>
    <t xml:space="preserve">2025 වර්ෂය සඳහා ඇස්තමේන්තුව </t>
  </si>
  <si>
    <t>උපමාන පාදක ප්‍රදාන (CBG) -2025</t>
  </si>
  <si>
    <t>පළාත් නිශ්චිත සංවර්ධන ප්‍රදාන (PSDG ) -2025</t>
  </si>
  <si>
    <t>එකතුව (රු.)</t>
  </si>
  <si>
    <t xml:space="preserve">2025 අතුරු සම්මත ගිණුම මගින් වෙන කරන ලද ප්‍රතිපාදන ප්‍රමාණය (රු.) </t>
  </si>
  <si>
    <t xml:space="preserve">කේ. ඒ. රුසිරු අනුදත්ත </t>
  </si>
  <si>
    <t>සකස් කළේ - .............</t>
  </si>
  <si>
    <t xml:space="preserve">පරික්ෂා කළේ -.............. </t>
  </si>
  <si>
    <t>නිර්දේශ කරමි -....................</t>
  </si>
  <si>
    <t>සංවර්ධන නිලධාරි</t>
  </si>
  <si>
    <t>දිල්හානි පී. ලියනගේ</t>
  </si>
  <si>
    <t>ප්‍රධාන ලේකම් වෙනුවට</t>
  </si>
  <si>
    <t>ඩබ්.එස්.වන්නිආරච්චි</t>
  </si>
  <si>
    <t xml:space="preserve">කළමනාකරණ සේවා නිලධාරි </t>
  </si>
  <si>
    <t>ඇමුණුම 01</t>
  </si>
  <si>
    <t xml:space="preserve">මුදල් කොමිෂන් සභාවේ 2024.12.21 දිනැති ලිපිය මගින් සංශෝධිත  ප්‍රතිපාදන ප්‍රමාණය (රු.) </t>
  </si>
  <si>
    <t>සංශෝධනය හේතුවෙන් උපමාන පාදක ප්‍රදාන (CBG) සඳහා  පරිපූරක මගින් සලසා දියයුතු ප්‍රතිපාදනය රු. 17,600,000.00</t>
  </si>
  <si>
    <t>සංශෝධනය හේතුවෙන් පළාත් නිශ්චිත සංවර්ධන ප්‍රදාන (PSDG )  සඳහා  පරිපූරක මගින් සලසා දියයුතු ප්‍රතිපාදනය රු. 1,291,200,000</t>
  </si>
  <si>
    <t xml:space="preserve">මුදල් කොමිෂන් සභාවේ 2024.12.21 දිනැති ලිපිය මගින් සංශෝධිත ප්‍රතිපාදන ප්‍රමාණය (රු.) </t>
  </si>
  <si>
    <t>(89,200,000)</t>
  </si>
  <si>
    <t>සංශෝධනයෙන් පසු වැඩි වූ ප්‍රතිපාදන ප්‍රමාණය  (රු.)</t>
  </si>
  <si>
    <t>2103</t>
  </si>
  <si>
    <t>2401-4</t>
  </si>
  <si>
    <t>කාර්ය මණ්ඩල පුහුණු කිරීම් - විදේශ</t>
  </si>
  <si>
    <t>කාර්ය මණ්ඩල පුහුණු කිරීම් - දේශිය</t>
  </si>
  <si>
    <t>පසුබට කලාප සංවර්ධන ව්‍යාපෘතිය(ග්‍රාමීය පාළම් සංවර්ධන වැඩසටහන)</t>
  </si>
  <si>
    <t>ප්‍රාග්ධන ඇස්තමේන්තු -2026</t>
  </si>
  <si>
    <t>මාර්තු 31 දක්වා වියදම</t>
  </si>
  <si>
    <t>2026 වර්ෂය සදහා ඉල්ලීම</t>
  </si>
  <si>
    <t>*සියලුම ප්‍රාග්ධන අවශ්‍යතා ඉල්ලීමවලට අදාළ විස්තර මෙහි ඇතුළත් Details sheet ​ සම්පූර්ණ කර අපවෙත යොමු කරන මෙන් කාරුණිකව දන්වමි.</t>
  </si>
  <si>
    <t>වැය විෂය- 2102</t>
  </si>
  <si>
    <t>විස්තරය</t>
  </si>
  <si>
    <t>ප්‍රමාණය</t>
  </si>
  <si>
    <t>එකක මිල</t>
  </si>
  <si>
    <t>වටිනාකම</t>
  </si>
  <si>
    <t>වෙනත් කරුණු</t>
  </si>
  <si>
    <t>*2001 වැය විෂය හැර අනෙකුත් ප්‍රාග්ධන වැය විෂයන් සඳහා ද ඉහත ආකෘතිය අනුව ඉදිරිපත් කරන්න.</t>
  </si>
  <si>
    <t>වැය විෂය- 2001</t>
  </si>
  <si>
    <t>ඉදිකිරීම් විස්තරය</t>
  </si>
  <si>
    <t xml:space="preserve">ඇස්තමේන්තු මුදල </t>
  </si>
  <si>
    <t>2026 වර්ෂය සඳහා ප්‍රාග්ධන අවශ්‍යතා ඉල්ලීමවලට අදාළ විස්තරය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</si>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</sst>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0_);\-#,##0.00"/>
    <numFmt numFmtId="167" formatCode="_(* #,##0_);_(* \(#,##0\);_(* &quot;-&quot;??_);_(@_)"/>
    <numFmt numFmtId="168" formatCode="#,##0_);\-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Iskoola Pota"/>
      <family val="2"/>
    </font>
    <font>
      <b/>
      <sz val="12"/>
      <name val="Iskoola Pota"/>
      <family val="2"/>
    </font>
    <font>
      <sz val="10"/>
      <name val="Iskoola Pota"/>
      <family val="2"/>
    </font>
    <font>
      <sz val="8.9"/>
      <color indexed="8"/>
      <name val="Tahoma"/>
      <family val="2"/>
    </font>
    <font>
      <sz val="11"/>
      <color theme="1"/>
      <name val="Iskoola Pota"/>
      <family val="2"/>
    </font>
    <font>
      <b/>
      <sz val="11"/>
      <name val="Iskoola Pota"/>
      <family val="2"/>
    </font>
    <font>
      <b/>
      <sz val="11"/>
      <color theme="1"/>
      <name val="Iskoola Pota"/>
      <family val="2"/>
    </font>
    <font>
      <sz val="12"/>
      <color theme="1"/>
      <name val="Iskoola Pota"/>
      <family val="2"/>
    </font>
    <font>
      <b/>
      <sz val="12"/>
      <color theme="1"/>
      <name val="Iskoola Pota"/>
      <family val="2"/>
    </font>
    <font>
      <b/>
      <sz val="14"/>
      <name val="Iskoola Pota"/>
      <family val="2"/>
    </font>
    <font>
      <b/>
      <sz val="12"/>
      <color theme="1"/>
      <name val="Calibri"/>
      <family val="2"/>
      <scheme val="minor"/>
    </font>
    <font>
      <sz val="9.9499999999999993"/>
      <color indexed="8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Iskoola Pota"/>
      <family val="2"/>
    </font>
    <font>
      <sz val="14"/>
      <name val="Iskoola Pota"/>
      <family val="2"/>
    </font>
    <font>
      <b/>
      <sz val="14"/>
      <color theme="1"/>
      <name val="Iskoola Pota"/>
      <family val="2"/>
    </font>
    <font>
      <sz val="12"/>
      <name val="Iskoola Pota"/>
      <family val="2"/>
    </font>
    <font>
      <sz val="11"/>
      <color theme="0"/>
      <name val="Iskoola Pota"/>
      <family val="2"/>
    </font>
    <font>
      <b/>
      <sz val="16"/>
      <name val="Iskoola Pota"/>
      <family val="2"/>
    </font>
    <font>
      <sz val="11"/>
      <color indexed="8"/>
      <name val="Tahoma"/>
      <family val="2"/>
    </font>
    <font>
      <sz val="8.9"/>
      <color indexed="8"/>
      <name val="Tahoma"/>
      <family val="2"/>
    </font>
    <font>
      <b/>
      <sz val="12"/>
      <name val="Iskoola Pota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Iskoola Pota"/>
      <family val="2"/>
    </font>
    <font>
      <b/>
      <sz val="11"/>
      <color theme="1"/>
      <name val="Iskoola Pota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Iskoola Pota"/>
      <family val="2"/>
    </font>
    <font>
      <b/>
      <sz val="14"/>
      <color theme="1"/>
      <name val="Calibri"/>
      <family val="2"/>
      <scheme val="minor"/>
    </font>
    <font>
      <b/>
      <sz val="11"/>
      <name val="Iskoola Pota"/>
      <family val="2"/>
    </font>
    <font>
      <sz val="11"/>
      <color theme="8" tint="-0.249977111117893"/>
      <name val="Iskoola Pota"/>
      <family val="2"/>
    </font>
    <font>
      <sz val="11"/>
      <color theme="8" tint="-0.249977111117893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color rgb="FF002060"/>
      <name val="Iskoola Pota"/>
      <family val="2"/>
    </font>
    <font>
      <b/>
      <u/>
      <sz val="12"/>
      <color theme="1"/>
      <name val="Iskoola Pota"/>
      <family val="2"/>
    </font>
    <font>
      <sz val="11"/>
      <color indexed="8"/>
      <name val="Iskoola Pota"/>
    </font>
    <font>
      <sz val="11"/>
      <name val="Iskoola Pota"/>
    </font>
    <font>
      <sz val="11"/>
      <color theme="1"/>
      <name val="Iskoola Pota"/>
    </font>
    <font>
      <sz val="8.9"/>
      <color indexed="8"/>
      <name val="Tahoma"/>
      <family val="2"/>
    </font>
    <font>
      <sz val="9.9499999999999993"/>
      <color indexed="8"/>
      <name val="Tahoma"/>
      <family val="2"/>
    </font>
    <font>
      <b/>
      <sz val="12"/>
      <color rgb="FF002060"/>
      <name val="Iskoola Pota"/>
    </font>
    <font>
      <b/>
      <sz val="11"/>
      <name val="Iskoola Pot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0" fontId="34" fillId="0" borderId="0"/>
    <xf numFmtId="0" fontId="34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</cellStyleXfs>
  <cellXfs count="423">
    <xf numFmtId="0" fontId="0" fillId="0" borderId="0" xfId="0"/>
    <xf numFmtId="0" fontId="3" fillId="0" borderId="0" xfId="0" applyFont="1" applyFill="1"/>
    <xf numFmtId="165" fontId="3" fillId="0" borderId="0" xfId="1" applyNumberFormat="1" applyFont="1" applyFill="1"/>
    <xf numFmtId="165" fontId="4" fillId="0" borderId="1" xfId="1" applyNumberFormat="1" applyFont="1" applyFill="1" applyBorder="1"/>
    <xf numFmtId="165" fontId="5" fillId="0" borderId="2" xfId="1" applyNumberFormat="1" applyFont="1" applyFill="1" applyBorder="1"/>
    <xf numFmtId="0" fontId="4" fillId="0" borderId="1" xfId="0" applyFont="1" applyFill="1" applyBorder="1"/>
    <xf numFmtId="0" fontId="3" fillId="0" borderId="2" xfId="0" applyFont="1" applyFill="1" applyBorder="1"/>
    <xf numFmtId="165" fontId="5" fillId="0" borderId="3" xfId="1" applyNumberFormat="1" applyFont="1" applyFill="1" applyBorder="1"/>
    <xf numFmtId="0" fontId="3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/>
    <xf numFmtId="0" fontId="8" fillId="0" borderId="0" xfId="0" applyFont="1" applyFill="1"/>
    <xf numFmtId="0" fontId="7" fillId="0" borderId="5" xfId="0" applyFont="1" applyFill="1" applyBorder="1"/>
    <xf numFmtId="0" fontId="0" fillId="0" borderId="4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Fill="1"/>
    <xf numFmtId="0" fontId="9" fillId="0" borderId="0" xfId="0" applyFont="1" applyFill="1"/>
    <xf numFmtId="0" fontId="7" fillId="0" borderId="0" xfId="0" applyFont="1" applyFill="1"/>
    <xf numFmtId="165" fontId="7" fillId="0" borderId="0" xfId="1" applyNumberFormat="1" applyFont="1" applyFill="1"/>
    <xf numFmtId="0" fontId="9" fillId="0" borderId="0" xfId="0" applyFont="1" applyFill="1" applyAlignment="1">
      <alignment horizontal="left"/>
    </xf>
    <xf numFmtId="165" fontId="7" fillId="0" borderId="0" xfId="1" applyNumberFormat="1" applyFont="1" applyFill="1" applyBorder="1"/>
    <xf numFmtId="0" fontId="0" fillId="0" borderId="0" xfId="0" applyFill="1" applyAlignment="1">
      <alignment horizontal="left"/>
    </xf>
    <xf numFmtId="165" fontId="11" fillId="0" borderId="0" xfId="1" applyNumberFormat="1" applyFont="1" applyFill="1" applyBorder="1"/>
    <xf numFmtId="0" fontId="11" fillId="0" borderId="0" xfId="0" applyFont="1" applyFill="1" applyBorder="1"/>
    <xf numFmtId="165" fontId="4" fillId="0" borderId="0" xfId="1" applyNumberFormat="1" applyFont="1" applyFill="1" applyBorder="1"/>
    <xf numFmtId="0" fontId="4" fillId="0" borderId="0" xfId="0" applyFont="1" applyFill="1" applyBorder="1"/>
    <xf numFmtId="165" fontId="3" fillId="0" borderId="3" xfId="1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ill="1" applyAlignment="1"/>
    <xf numFmtId="0" fontId="0" fillId="0" borderId="0" xfId="0" applyFill="1"/>
    <xf numFmtId="165" fontId="3" fillId="0" borderId="2" xfId="1" applyNumberFormat="1" applyFont="1" applyFill="1" applyBorder="1"/>
    <xf numFmtId="166" fontId="6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165" fontId="0" fillId="0" borderId="2" xfId="1" applyNumberFormat="1" applyFont="1" applyFill="1" applyBorder="1"/>
    <xf numFmtId="165" fontId="0" fillId="0" borderId="3" xfId="1" applyNumberFormat="1" applyFont="1" applyFill="1" applyBorder="1"/>
    <xf numFmtId="166" fontId="6" fillId="0" borderId="3" xfId="0" applyNumberFormat="1" applyFont="1" applyFill="1" applyBorder="1" applyAlignment="1">
      <alignment horizontal="right" vertical="center"/>
    </xf>
    <xf numFmtId="165" fontId="3" fillId="0" borderId="6" xfId="1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/>
    <xf numFmtId="164" fontId="3" fillId="0" borderId="2" xfId="1" applyFont="1" applyFill="1" applyBorder="1"/>
    <xf numFmtId="0" fontId="7" fillId="0" borderId="4" xfId="0" applyFont="1" applyFill="1" applyBorder="1" applyAlignment="1">
      <alignment wrapText="1"/>
    </xf>
    <xf numFmtId="0" fontId="11" fillId="0" borderId="0" xfId="0" applyFont="1" applyFill="1"/>
    <xf numFmtId="0" fontId="7" fillId="0" borderId="4" xfId="0" applyFont="1" applyFill="1" applyBorder="1" applyAlignment="1"/>
    <xf numFmtId="0" fontId="5" fillId="2" borderId="3" xfId="0" applyFont="1" applyFill="1" applyBorder="1" applyAlignment="1">
      <alignment horizontal="center" vertical="top" wrapText="1"/>
    </xf>
    <xf numFmtId="0" fontId="7" fillId="0" borderId="12" xfId="0" applyFont="1" applyFill="1" applyBorder="1"/>
    <xf numFmtId="165" fontId="3" fillId="0" borderId="6" xfId="1" applyNumberFormat="1" applyFont="1" applyFill="1" applyBorder="1"/>
    <xf numFmtId="165" fontId="3" fillId="0" borderId="2" xfId="1" applyNumberFormat="1" applyFont="1" applyFill="1" applyBorder="1" applyAlignment="1">
      <alignment vertical="center"/>
    </xf>
    <xf numFmtId="0" fontId="16" fillId="0" borderId="0" xfId="0" applyFont="1" applyFill="1"/>
    <xf numFmtId="0" fontId="4" fillId="0" borderId="2" xfId="0" applyFont="1" applyFill="1" applyBorder="1"/>
    <xf numFmtId="165" fontId="3" fillId="0" borderId="4" xfId="1" applyNumberFormat="1" applyFont="1" applyFill="1" applyBorder="1"/>
    <xf numFmtId="0" fontId="5" fillId="0" borderId="6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/>
    <xf numFmtId="0" fontId="7" fillId="0" borderId="11" xfId="0" applyFont="1" applyFill="1" applyBorder="1"/>
    <xf numFmtId="49" fontId="5" fillId="0" borderId="2" xfId="0" applyNumberFormat="1" applyFont="1" applyFill="1" applyBorder="1" applyAlignment="1">
      <alignment horizontal="center" vertical="top" wrapText="1"/>
    </xf>
    <xf numFmtId="165" fontId="4" fillId="0" borderId="14" xfId="1" applyNumberFormat="1" applyFont="1" applyFill="1" applyBorder="1"/>
    <xf numFmtId="0" fontId="4" fillId="0" borderId="14" xfId="0" applyFont="1" applyFill="1" applyBorder="1"/>
    <xf numFmtId="165" fontId="8" fillId="0" borderId="0" xfId="0" applyNumberFormat="1" applyFont="1" applyFill="1" applyBorder="1"/>
    <xf numFmtId="165" fontId="3" fillId="0" borderId="13" xfId="1" applyNumberFormat="1" applyFont="1" applyFill="1" applyBorder="1"/>
    <xf numFmtId="0" fontId="20" fillId="0" borderId="0" xfId="0" applyFont="1" applyFill="1"/>
    <xf numFmtId="0" fontId="12" fillId="0" borderId="0" xfId="0" applyFont="1" applyFill="1" applyBorder="1"/>
    <xf numFmtId="0" fontId="3" fillId="0" borderId="6" xfId="0" applyFont="1" applyFill="1" applyBorder="1" applyAlignment="1">
      <alignment horizontal="center" wrapText="1"/>
    </xf>
    <xf numFmtId="164" fontId="0" fillId="0" borderId="0" xfId="1" applyFont="1"/>
    <xf numFmtId="164" fontId="0" fillId="0" borderId="0" xfId="1" applyFont="1" applyBorder="1"/>
    <xf numFmtId="165" fontId="19" fillId="0" borderId="2" xfId="1" applyNumberFormat="1" applyFont="1" applyFill="1" applyBorder="1"/>
    <xf numFmtId="165" fontId="3" fillId="0" borderId="2" xfId="1" applyNumberFormat="1" applyFont="1" applyFill="1" applyBorder="1" applyAlignment="1">
      <alignment horizontal="center" wrapText="1"/>
    </xf>
    <xf numFmtId="0" fontId="0" fillId="0" borderId="3" xfId="0" applyFill="1" applyBorder="1"/>
    <xf numFmtId="0" fontId="7" fillId="0" borderId="4" xfId="0" applyFont="1" applyFill="1" applyBorder="1" applyAlignment="1">
      <alignment horizontal="left"/>
    </xf>
    <xf numFmtId="0" fontId="0" fillId="0" borderId="4" xfId="0" applyFill="1" applyBorder="1"/>
    <xf numFmtId="164" fontId="0" fillId="0" borderId="0" xfId="1" applyFont="1" applyFill="1"/>
    <xf numFmtId="165" fontId="0" fillId="0" borderId="0" xfId="1" applyNumberFormat="1" applyFont="1" applyFill="1"/>
    <xf numFmtId="165" fontId="19" fillId="0" borderId="2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6" fontId="22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/>
    <xf numFmtId="165" fontId="3" fillId="0" borderId="2" xfId="0" applyNumberFormat="1" applyFont="1" applyFill="1" applyBorder="1"/>
    <xf numFmtId="165" fontId="14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0" fillId="0" borderId="2" xfId="1" applyFont="1" applyFill="1" applyBorder="1"/>
    <xf numFmtId="0" fontId="3" fillId="0" borderId="2" xfId="0" applyFont="1" applyFill="1" applyBorder="1" applyAlignment="1">
      <alignment horizontal="center" vertical="top" wrapText="1"/>
    </xf>
    <xf numFmtId="165" fontId="3" fillId="0" borderId="2" xfId="1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65" fontId="3" fillId="0" borderId="13" xfId="1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8" fillId="0" borderId="1" xfId="1" applyNumberFormat="1" applyFont="1" applyFill="1" applyBorder="1"/>
    <xf numFmtId="164" fontId="3" fillId="0" borderId="2" xfId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wrapText="1"/>
    </xf>
    <xf numFmtId="165" fontId="3" fillId="0" borderId="2" xfId="1" applyNumberFormat="1" applyFont="1" applyFill="1" applyBorder="1" applyAlignment="1"/>
    <xf numFmtId="165" fontId="3" fillId="0" borderId="3" xfId="1" applyNumberFormat="1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165" fontId="3" fillId="0" borderId="3" xfId="1" applyNumberFormat="1" applyFont="1" applyFill="1" applyBorder="1" applyAlignment="1">
      <alignment horizontal="right"/>
    </xf>
    <xf numFmtId="0" fontId="0" fillId="0" borderId="2" xfId="0" applyBorder="1" applyAlignment="1">
      <alignment wrapText="1"/>
    </xf>
    <xf numFmtId="0" fontId="2" fillId="0" borderId="2" xfId="0" applyFont="1" applyBorder="1"/>
    <xf numFmtId="0" fontId="13" fillId="0" borderId="2" xfId="0" applyFont="1" applyBorder="1"/>
    <xf numFmtId="165" fontId="2" fillId="0" borderId="15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0" fillId="0" borderId="0" xfId="1" applyNumberFormat="1" applyFont="1"/>
    <xf numFmtId="167" fontId="0" fillId="0" borderId="2" xfId="1" applyNumberFormat="1" applyFont="1" applyBorder="1"/>
    <xf numFmtId="167" fontId="3" fillId="0" borderId="2" xfId="1" applyNumberFormat="1" applyFont="1" applyFill="1" applyBorder="1"/>
    <xf numFmtId="167" fontId="0" fillId="3" borderId="2" xfId="1" applyNumberFormat="1" applyFont="1" applyFill="1" applyBorder="1"/>
    <xf numFmtId="165" fontId="0" fillId="0" borderId="2" xfId="1" applyNumberFormat="1" applyFont="1" applyBorder="1"/>
    <xf numFmtId="165" fontId="2" fillId="0" borderId="0" xfId="0" applyNumberFormat="1" applyFont="1" applyBorder="1"/>
    <xf numFmtId="165" fontId="5" fillId="0" borderId="2" xfId="1" applyNumberFormat="1" applyFont="1" applyFill="1" applyBorder="1" applyAlignment="1">
      <alignment horizontal="right"/>
    </xf>
    <xf numFmtId="164" fontId="0" fillId="0" borderId="0" xfId="0" applyNumberFormat="1"/>
    <xf numFmtId="0" fontId="10" fillId="0" borderId="0" xfId="0" applyFont="1"/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wrapText="1"/>
    </xf>
    <xf numFmtId="167" fontId="0" fillId="0" borderId="3" xfId="1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165" fontId="0" fillId="0" borderId="0" xfId="0" applyNumberFormat="1"/>
    <xf numFmtId="167" fontId="0" fillId="2" borderId="2" xfId="1" applyNumberFormat="1" applyFont="1" applyFill="1" applyBorder="1"/>
    <xf numFmtId="165" fontId="13" fillId="0" borderId="1" xfId="1" applyNumberFormat="1" applyFont="1" applyBorder="1"/>
    <xf numFmtId="164" fontId="23" fillId="0" borderId="0" xfId="1" applyFont="1" applyAlignment="1">
      <alignment horizontal="right" vertical="center"/>
    </xf>
    <xf numFmtId="0" fontId="3" fillId="0" borderId="3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1" xfId="0" applyBorder="1"/>
    <xf numFmtId="167" fontId="15" fillId="0" borderId="2" xfId="1" applyNumberFormat="1" applyFont="1" applyBorder="1"/>
    <xf numFmtId="165" fontId="19" fillId="0" borderId="3" xfId="1" applyNumberFormat="1" applyFont="1" applyFill="1" applyBorder="1"/>
    <xf numFmtId="0" fontId="19" fillId="0" borderId="2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center" vertical="center"/>
    </xf>
    <xf numFmtId="165" fontId="19" fillId="0" borderId="6" xfId="1" applyNumberFormat="1" applyFont="1" applyFill="1" applyBorder="1" applyAlignment="1">
      <alignment horizontal="center" vertical="center"/>
    </xf>
    <xf numFmtId="164" fontId="0" fillId="0" borderId="2" xfId="1" applyFont="1" applyBorder="1"/>
    <xf numFmtId="0" fontId="0" fillId="0" borderId="0" xfId="0" applyFont="1"/>
    <xf numFmtId="0" fontId="2" fillId="0" borderId="2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13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3" fontId="0" fillId="0" borderId="0" xfId="2" applyFont="1"/>
    <xf numFmtId="0" fontId="27" fillId="0" borderId="0" xfId="0" applyFont="1"/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7" fontId="0" fillId="0" borderId="2" xfId="2" applyNumberFormat="1" applyFont="1" applyBorder="1"/>
    <xf numFmtId="0" fontId="28" fillId="0" borderId="0" xfId="0" applyFont="1"/>
    <xf numFmtId="0" fontId="2" fillId="0" borderId="0" xfId="0" applyFont="1" applyBorder="1" applyAlignment="1">
      <alignment wrapText="1"/>
    </xf>
    <xf numFmtId="43" fontId="0" fillId="0" borderId="0" xfId="2" applyFont="1" applyBorder="1"/>
    <xf numFmtId="0" fontId="0" fillId="0" borderId="0" xfId="0" applyBorder="1"/>
    <xf numFmtId="167" fontId="0" fillId="0" borderId="0" xfId="2" applyNumberFormat="1" applyFont="1" applyBorder="1"/>
    <xf numFmtId="0" fontId="0" fillId="0" borderId="3" xfId="0" applyBorder="1"/>
    <xf numFmtId="167" fontId="0" fillId="0" borderId="3" xfId="2" applyNumberFormat="1" applyFont="1" applyBorder="1"/>
    <xf numFmtId="43" fontId="0" fillId="0" borderId="0" xfId="2" applyFont="1" applyFill="1" applyBorder="1"/>
    <xf numFmtId="43" fontId="2" fillId="0" borderId="0" xfId="2" applyFont="1" applyFill="1" applyBorder="1" applyAlignment="1">
      <alignment wrapText="1"/>
    </xf>
    <xf numFmtId="43" fontId="0" fillId="0" borderId="0" xfId="0" applyNumberFormat="1" applyBorder="1"/>
    <xf numFmtId="167" fontId="0" fillId="0" borderId="0" xfId="2" applyNumberFormat="1" applyFont="1" applyFill="1" applyBorder="1"/>
    <xf numFmtId="43" fontId="2" fillId="0" borderId="0" xfId="2" applyFont="1" applyBorder="1"/>
    <xf numFmtId="43" fontId="2" fillId="0" borderId="0" xfId="0" applyNumberFormat="1" applyFont="1" applyBorder="1"/>
    <xf numFmtId="167" fontId="0" fillId="0" borderId="2" xfId="1" applyNumberFormat="1" applyFont="1" applyFill="1" applyBorder="1"/>
    <xf numFmtId="0" fontId="29" fillId="0" borderId="2" xfId="0" applyFont="1" applyFill="1" applyBorder="1" applyAlignment="1">
      <alignment horizontal="center" vertical="center" wrapText="1"/>
    </xf>
    <xf numFmtId="165" fontId="26" fillId="0" borderId="2" xfId="1" applyNumberFormat="1" applyFont="1" applyFill="1" applyBorder="1"/>
    <xf numFmtId="165" fontId="13" fillId="0" borderId="15" xfId="0" applyNumberFormat="1" applyFont="1" applyFill="1" applyBorder="1" applyAlignment="1">
      <alignment horizontal="left"/>
    </xf>
    <xf numFmtId="165" fontId="0" fillId="0" borderId="6" xfId="1" applyNumberFormat="1" applyFont="1" applyFill="1" applyBorder="1"/>
    <xf numFmtId="167" fontId="0" fillId="0" borderId="2" xfId="0" applyNumberFormat="1" applyBorder="1"/>
    <xf numFmtId="43" fontId="2" fillId="0" borderId="2" xfId="2" applyFont="1" applyFill="1" applyBorder="1" applyAlignment="1">
      <alignment horizontal="center" vertical="center" wrapText="1"/>
    </xf>
    <xf numFmtId="0" fontId="0" fillId="0" borderId="6" xfId="0" applyBorder="1"/>
    <xf numFmtId="167" fontId="0" fillId="0" borderId="6" xfId="2" applyNumberFormat="1" applyFont="1" applyBorder="1"/>
    <xf numFmtId="165" fontId="0" fillId="0" borderId="6" xfId="1" applyNumberFormat="1" applyFont="1" applyBorder="1"/>
    <xf numFmtId="0" fontId="0" fillId="0" borderId="6" xfId="0" applyFill="1" applyBorder="1"/>
    <xf numFmtId="167" fontId="0" fillId="0" borderId="6" xfId="0" applyNumberFormat="1" applyBorder="1"/>
    <xf numFmtId="165" fontId="0" fillId="0" borderId="6" xfId="0" applyNumberFormat="1" applyBorder="1"/>
    <xf numFmtId="167" fontId="13" fillId="0" borderId="1" xfId="2" applyNumberFormat="1" applyFont="1" applyFill="1" applyBorder="1"/>
    <xf numFmtId="167" fontId="13" fillId="0" borderId="1" xfId="2" applyNumberFormat="1" applyFont="1" applyBorder="1"/>
    <xf numFmtId="165" fontId="13" fillId="0" borderId="1" xfId="1" applyNumberFormat="1" applyFont="1" applyFill="1" applyBorder="1"/>
    <xf numFmtId="165" fontId="0" fillId="0" borderId="3" xfId="1" applyNumberFormat="1" applyFont="1" applyBorder="1"/>
    <xf numFmtId="0" fontId="0" fillId="0" borderId="13" xfId="0" applyBorder="1"/>
    <xf numFmtId="165" fontId="0" fillId="0" borderId="13" xfId="1" applyNumberFormat="1" applyFont="1" applyBorder="1"/>
    <xf numFmtId="165" fontId="0" fillId="0" borderId="13" xfId="1" applyNumberFormat="1" applyFont="1" applyFill="1" applyBorder="1"/>
    <xf numFmtId="0" fontId="3" fillId="0" borderId="6" xfId="0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0" fillId="0" borderId="2" xfId="0" applyNumberFormat="1" applyBorder="1"/>
    <xf numFmtId="165" fontId="0" fillId="0" borderId="0" xfId="1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/>
    <xf numFmtId="0" fontId="19" fillId="0" borderId="0" xfId="0" applyFont="1" applyFill="1"/>
    <xf numFmtId="165" fontId="13" fillId="0" borderId="15" xfId="0" applyNumberFormat="1" applyFont="1" applyFill="1" applyBorder="1"/>
    <xf numFmtId="165" fontId="13" fillId="0" borderId="15" xfId="0" applyNumberFormat="1" applyFont="1" applyFill="1" applyBorder="1" applyAlignment="1"/>
    <xf numFmtId="165" fontId="13" fillId="0" borderId="15" xfId="0" applyNumberFormat="1" applyFont="1" applyBorder="1"/>
    <xf numFmtId="0" fontId="30" fillId="0" borderId="0" xfId="0" applyFont="1" applyFill="1"/>
    <xf numFmtId="43" fontId="0" fillId="0" borderId="0" xfId="0" applyNumberFormat="1"/>
    <xf numFmtId="164" fontId="0" fillId="0" borderId="6" xfId="1" applyFont="1" applyBorder="1"/>
    <xf numFmtId="164" fontId="0" fillId="0" borderId="3" xfId="1" applyFont="1" applyBorder="1"/>
    <xf numFmtId="164" fontId="13" fillId="0" borderId="1" xfId="1" applyFont="1" applyBorder="1"/>
    <xf numFmtId="164" fontId="2" fillId="0" borderId="2" xfId="1" applyFont="1" applyBorder="1" applyAlignment="1">
      <alignment wrapText="1"/>
    </xf>
    <xf numFmtId="164" fontId="13" fillId="0" borderId="1" xfId="1" applyFont="1" applyFill="1" applyBorder="1"/>
    <xf numFmtId="164" fontId="0" fillId="0" borderId="0" xfId="1" applyFont="1" applyFill="1" applyBorder="1"/>
    <xf numFmtId="165" fontId="0" fillId="0" borderId="4" xfId="1" applyNumberFormat="1" applyFont="1" applyBorder="1"/>
    <xf numFmtId="0" fontId="0" fillId="0" borderId="0" xfId="0" applyFill="1" applyBorder="1"/>
    <xf numFmtId="0" fontId="0" fillId="0" borderId="2" xfId="0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65" fontId="31" fillId="0" borderId="1" xfId="0" applyNumberFormat="1" applyFont="1" applyFill="1" applyBorder="1"/>
    <xf numFmtId="164" fontId="25" fillId="0" borderId="0" xfId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3" xfId="1" applyFont="1" applyFill="1" applyBorder="1"/>
    <xf numFmtId="165" fontId="13" fillId="0" borderId="16" xfId="0" applyNumberFormat="1" applyFont="1" applyFill="1" applyBorder="1" applyAlignment="1">
      <alignment horizontal="left"/>
    </xf>
    <xf numFmtId="164" fontId="3" fillId="0" borderId="13" xfId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3" fillId="0" borderId="16" xfId="0" applyNumberFormat="1" applyFont="1" applyBorder="1"/>
    <xf numFmtId="0" fontId="3" fillId="0" borderId="6" xfId="0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/>
    </xf>
    <xf numFmtId="165" fontId="0" fillId="0" borderId="13" xfId="0" applyNumberFormat="1" applyBorder="1"/>
    <xf numFmtId="49" fontId="3" fillId="0" borderId="13" xfId="0" applyNumberFormat="1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165" fontId="13" fillId="0" borderId="15" xfId="1" applyNumberFormat="1" applyFont="1" applyBorder="1"/>
    <xf numFmtId="165" fontId="25" fillId="0" borderId="0" xfId="1" applyNumberFormat="1" applyFont="1"/>
    <xf numFmtId="165" fontId="33" fillId="0" borderId="2" xfId="1" applyNumberFormat="1" applyFont="1" applyFill="1" applyBorder="1"/>
    <xf numFmtId="0" fontId="0" fillId="0" borderId="10" xfId="0" applyBorder="1"/>
    <xf numFmtId="0" fontId="0" fillId="0" borderId="17" xfId="0" applyBorder="1"/>
    <xf numFmtId="165" fontId="0" fillId="0" borderId="17" xfId="0" applyNumberFormat="1" applyBorder="1"/>
    <xf numFmtId="0" fontId="2" fillId="5" borderId="2" xfId="0" applyFont="1" applyFill="1" applyBorder="1" applyAlignment="1">
      <alignment vertical="center" wrapText="1"/>
    </xf>
    <xf numFmtId="43" fontId="2" fillId="5" borderId="2" xfId="2" applyFont="1" applyFill="1" applyBorder="1" applyAlignment="1">
      <alignment horizontal="center" vertical="center" wrapText="1"/>
    </xf>
    <xf numFmtId="164" fontId="2" fillId="5" borderId="2" xfId="1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165" fontId="0" fillId="5" borderId="2" xfId="1" applyNumberFormat="1" applyFont="1" applyFill="1" applyBorder="1"/>
    <xf numFmtId="0" fontId="0" fillId="5" borderId="2" xfId="0" applyFill="1" applyBorder="1"/>
    <xf numFmtId="0" fontId="2" fillId="5" borderId="2" xfId="0" applyFont="1" applyFill="1" applyBorder="1"/>
    <xf numFmtId="164" fontId="0" fillId="5" borderId="2" xfId="1" applyFont="1" applyFill="1" applyBorder="1"/>
    <xf numFmtId="167" fontId="0" fillId="5" borderId="2" xfId="2" applyNumberFormat="1" applyFont="1" applyFill="1" applyBorder="1"/>
    <xf numFmtId="165" fontId="0" fillId="5" borderId="2" xfId="0" applyNumberFormat="1" applyFill="1" applyBorder="1" applyAlignment="1">
      <alignment horizontal="center"/>
    </xf>
    <xf numFmtId="167" fontId="0" fillId="5" borderId="2" xfId="0" applyNumberFormat="1" applyFill="1" applyBorder="1" applyAlignment="1">
      <alignment horizontal="center"/>
    </xf>
    <xf numFmtId="167" fontId="0" fillId="5" borderId="2" xfId="2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vertical="center" wrapText="1"/>
    </xf>
    <xf numFmtId="165" fontId="0" fillId="0" borderId="8" xfId="0" applyNumberFormat="1" applyBorder="1"/>
    <xf numFmtId="165" fontId="2" fillId="0" borderId="2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2" fillId="0" borderId="0" xfId="0" applyNumberFormat="1" applyFont="1"/>
    <xf numFmtId="0" fontId="13" fillId="0" borderId="0" xfId="0" applyFont="1"/>
    <xf numFmtId="0" fontId="15" fillId="0" borderId="0" xfId="0" applyFont="1"/>
    <xf numFmtId="43" fontId="1" fillId="0" borderId="0" xfId="2" applyFont="1"/>
    <xf numFmtId="164" fontId="1" fillId="0" borderId="0" xfId="1" applyFont="1"/>
    <xf numFmtId="0" fontId="10" fillId="0" borderId="0" xfId="0" applyFont="1" applyAlignment="1">
      <alignment vertical="center"/>
    </xf>
    <xf numFmtId="0" fontId="2" fillId="5" borderId="6" xfId="0" applyFont="1" applyFill="1" applyBorder="1"/>
    <xf numFmtId="0" fontId="0" fillId="5" borderId="6" xfId="0" applyFill="1" applyBorder="1"/>
    <xf numFmtId="165" fontId="0" fillId="5" borderId="6" xfId="1" applyNumberFormat="1" applyFont="1" applyFill="1" applyBorder="1"/>
    <xf numFmtId="164" fontId="0" fillId="5" borderId="6" xfId="1" applyFont="1" applyFill="1" applyBorder="1"/>
    <xf numFmtId="167" fontId="0" fillId="5" borderId="6" xfId="0" applyNumberFormat="1" applyFill="1" applyBorder="1"/>
    <xf numFmtId="165" fontId="0" fillId="5" borderId="6" xfId="0" applyNumberFormat="1" applyFill="1" applyBorder="1" applyAlignment="1">
      <alignment horizontal="center"/>
    </xf>
    <xf numFmtId="167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167" fontId="0" fillId="0" borderId="0" xfId="2" applyNumberFormat="1" applyFont="1" applyBorder="1" applyAlignment="1">
      <alignment horizontal="center"/>
    </xf>
    <xf numFmtId="0" fontId="37" fillId="0" borderId="0" xfId="0" applyFont="1"/>
    <xf numFmtId="0" fontId="0" fillId="0" borderId="0" xfId="0" applyAlignment="1">
      <alignment horizontal="right"/>
    </xf>
    <xf numFmtId="0" fontId="2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/>
    <xf numFmtId="49" fontId="0" fillId="0" borderId="2" xfId="1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0" fillId="0" borderId="3" xfId="1" applyNumberFormat="1" applyFont="1" applyFill="1" applyBorder="1"/>
    <xf numFmtId="165" fontId="0" fillId="0" borderId="0" xfId="0" applyNumberFormat="1" applyFill="1"/>
    <xf numFmtId="166" fontId="38" fillId="0" borderId="0" xfId="0" applyNumberFormat="1" applyFont="1" applyAlignment="1">
      <alignment horizontal="right" vertical="center"/>
    </xf>
    <xf numFmtId="165" fontId="39" fillId="0" borderId="2" xfId="1" applyNumberFormat="1" applyFont="1" applyFill="1" applyBorder="1"/>
    <xf numFmtId="165" fontId="39" fillId="0" borderId="2" xfId="1" applyNumberFormat="1" applyFont="1" applyFill="1" applyBorder="1" applyAlignment="1">
      <alignment vertical="center"/>
    </xf>
    <xf numFmtId="164" fontId="39" fillId="0" borderId="2" xfId="1" applyFont="1" applyFill="1" applyBorder="1"/>
    <xf numFmtId="164" fontId="40" fillId="0" borderId="0" xfId="1" applyFont="1"/>
    <xf numFmtId="164" fontId="40" fillId="0" borderId="2" xfId="1" applyFont="1" applyBorder="1"/>
    <xf numFmtId="166" fontId="41" fillId="0" borderId="0" xfId="0" applyNumberFormat="1" applyFont="1" applyAlignment="1">
      <alignment horizontal="right" vertical="center"/>
    </xf>
    <xf numFmtId="1" fontId="41" fillId="0" borderId="0" xfId="0" applyNumberFormat="1" applyFont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166" fontId="42" fillId="0" borderId="0" xfId="0" applyNumberFormat="1" applyFont="1" applyAlignment="1">
      <alignment horizontal="right" vertical="center"/>
    </xf>
    <xf numFmtId="0" fontId="0" fillId="0" borderId="0" xfId="0" applyNumberFormat="1" applyFill="1" applyBorder="1" applyAlignment="1" applyProtection="1"/>
    <xf numFmtId="168" fontId="38" fillId="0" borderId="0" xfId="0" applyNumberFormat="1" applyFont="1" applyAlignment="1">
      <alignment horizontal="right" vertical="center"/>
    </xf>
    <xf numFmtId="168" fontId="41" fillId="0" borderId="2" xfId="0" applyNumberFormat="1" applyFont="1" applyBorder="1" applyAlignment="1">
      <alignment horizontal="right" vertical="center"/>
    </xf>
    <xf numFmtId="168" fontId="0" fillId="0" borderId="0" xfId="0" applyNumberFormat="1" applyFill="1"/>
    <xf numFmtId="168" fontId="38" fillId="0" borderId="2" xfId="0" applyNumberFormat="1" applyFont="1" applyBorder="1" applyAlignment="1">
      <alignment horizontal="right" vertical="center"/>
    </xf>
    <xf numFmtId="168" fontId="40" fillId="0" borderId="2" xfId="0" applyNumberFormat="1" applyFont="1" applyFill="1" applyBorder="1"/>
    <xf numFmtId="168" fontId="39" fillId="0" borderId="2" xfId="1" applyNumberFormat="1" applyFont="1" applyFill="1" applyBorder="1"/>
    <xf numFmtId="168" fontId="3" fillId="0" borderId="2" xfId="1" applyNumberFormat="1" applyFont="1" applyFill="1" applyBorder="1"/>
    <xf numFmtId="0" fontId="7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vertical="center"/>
    </xf>
    <xf numFmtId="167" fontId="15" fillId="0" borderId="3" xfId="1" applyNumberFormat="1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/>
    <xf numFmtId="165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4" fillId="0" borderId="2" xfId="1" applyNumberFormat="1" applyFont="1" applyFill="1" applyBorder="1"/>
    <xf numFmtId="0" fontId="0" fillId="0" borderId="0" xfId="0" applyFont="1" applyFill="1" applyAlignment="1">
      <alignment horizontal="left"/>
    </xf>
    <xf numFmtId="0" fontId="43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/>
    <xf numFmtId="0" fontId="2" fillId="0" borderId="2" xfId="0" applyFont="1" applyFill="1" applyBorder="1"/>
    <xf numFmtId="165" fontId="31" fillId="0" borderId="2" xfId="0" applyNumberFormat="1" applyFont="1" applyFill="1" applyBorder="1"/>
    <xf numFmtId="164" fontId="3" fillId="0" borderId="2" xfId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/>
    <xf numFmtId="165" fontId="3" fillId="0" borderId="4" xfId="1" applyNumberFormat="1" applyFont="1" applyFill="1" applyBorder="1" applyAlignment="1">
      <alignment horizontal="center" wrapText="1"/>
    </xf>
    <xf numFmtId="165" fontId="3" fillId="0" borderId="11" xfId="1" applyNumberFormat="1" applyFont="1" applyFill="1" applyBorder="1"/>
    <xf numFmtId="0" fontId="0" fillId="0" borderId="4" xfId="0" applyBorder="1"/>
    <xf numFmtId="164" fontId="0" fillId="0" borderId="4" xfId="1" applyFont="1" applyBorder="1"/>
    <xf numFmtId="165" fontId="4" fillId="0" borderId="18" xfId="1" applyNumberFormat="1" applyFont="1" applyFill="1" applyBorder="1"/>
    <xf numFmtId="165" fontId="7" fillId="0" borderId="2" xfId="1" applyNumberFormat="1" applyFont="1" applyFill="1" applyBorder="1" applyAlignment="1">
      <alignment horizontal="center" vertical="center" wrapText="1"/>
    </xf>
    <xf numFmtId="164" fontId="0" fillId="0" borderId="2" xfId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165" fontId="0" fillId="0" borderId="6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167" fontId="0" fillId="0" borderId="3" xfId="2" applyNumberFormat="1" applyFont="1" applyBorder="1" applyAlignment="1">
      <alignment horizontal="center"/>
    </xf>
    <xf numFmtId="167" fontId="0" fillId="0" borderId="6" xfId="2" applyNumberFormat="1" applyFont="1" applyBorder="1" applyAlignment="1">
      <alignment horizontal="center"/>
    </xf>
    <xf numFmtId="0" fontId="44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3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6" fillId="0" borderId="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left" vertical="center" wrapText="1"/>
    </xf>
    <xf numFmtId="49" fontId="24" fillId="0" borderId="7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8">
    <cellStyle name="Comma" xfId="1" builtinId="3"/>
    <cellStyle name="Comma 2" xfId="2"/>
    <cellStyle name="Comma 2 2" xfId="4"/>
    <cellStyle name="Comma 3" xfId="5"/>
    <cellStyle name="Normal" xfId="0" builtinId="0"/>
    <cellStyle name="Normal 2" xfId="6"/>
    <cellStyle name="Normal 2 2" xfId="7"/>
    <cellStyle name="Normal 2 2 2 2" xfId="8"/>
    <cellStyle name="Normal 2 3" xfId="9"/>
    <cellStyle name="Normal 2 4" xfId="3"/>
    <cellStyle name="Normal 3" xfId="10"/>
    <cellStyle name="Normal 3 2" xfId="11"/>
    <cellStyle name="Normal 4" xfId="12"/>
    <cellStyle name="Normal 4 2" xfId="13"/>
    <cellStyle name="Normal 5" xfId="14"/>
    <cellStyle name="Normal 6" xfId="15"/>
    <cellStyle name="Normal 7" xfId="16"/>
    <cellStyle name="Normal 7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view="pageBreakPreview" topLeftCell="A58" zoomScale="60" zoomScaleNormal="100" workbookViewId="0">
      <selection activeCell="W77" sqref="W77"/>
    </sheetView>
  </sheetViews>
  <sheetFormatPr defaultRowHeight="15" x14ac:dyDescent="0.25"/>
  <cols>
    <col min="1" max="1" width="6.5703125" customWidth="1"/>
    <col min="2" max="2" width="27.5703125" customWidth="1"/>
    <col min="3" max="3" width="16.140625" customWidth="1"/>
    <col min="4" max="4" width="17.5703125" style="172" hidden="1" customWidth="1"/>
    <col min="5" max="5" width="18.140625" style="68" hidden="1" customWidth="1"/>
    <col min="6" max="6" width="15.85546875" hidden="1" customWidth="1"/>
    <col min="7" max="7" width="16.7109375" hidden="1" customWidth="1"/>
    <col min="8" max="8" width="16.7109375" style="172" hidden="1" customWidth="1"/>
    <col min="9" max="9" width="22.5703125" customWidth="1"/>
    <col min="10" max="10" width="16.42578125" customWidth="1"/>
    <col min="11" max="11" width="24" style="112" customWidth="1"/>
    <col min="12" max="12" width="2.5703125" style="112" hidden="1" customWidth="1"/>
    <col min="13" max="13" width="16" customWidth="1"/>
    <col min="14" max="14" width="20" customWidth="1"/>
    <col min="15" max="15" width="14.28515625" bestFit="1" customWidth="1"/>
    <col min="16" max="16" width="12.85546875" customWidth="1"/>
    <col min="17" max="17" width="14.5703125" customWidth="1"/>
  </cols>
  <sheetData>
    <row r="1" spans="1:17" hidden="1" x14ac:dyDescent="0.25">
      <c r="N1" s="308" t="s">
        <v>291</v>
      </c>
    </row>
    <row r="2" spans="1:17" ht="15.75" hidden="1" x14ac:dyDescent="0.25">
      <c r="B2" s="307" t="s">
        <v>278</v>
      </c>
    </row>
    <row r="3" spans="1:17" hidden="1" x14ac:dyDescent="0.25">
      <c r="B3" s="173"/>
    </row>
    <row r="4" spans="1:17" ht="78" hidden="1" customHeight="1" x14ac:dyDescent="0.25">
      <c r="A4" s="158" t="s">
        <v>164</v>
      </c>
      <c r="B4" s="158" t="s">
        <v>166</v>
      </c>
      <c r="C4" s="158" t="s">
        <v>167</v>
      </c>
      <c r="D4" s="174" t="s">
        <v>168</v>
      </c>
      <c r="E4" s="230" t="s">
        <v>272</v>
      </c>
      <c r="F4" s="174" t="s">
        <v>169</v>
      </c>
      <c r="G4" s="196" t="s">
        <v>0</v>
      </c>
      <c r="H4" s="175" t="s">
        <v>273</v>
      </c>
      <c r="I4" s="174" t="s">
        <v>281</v>
      </c>
      <c r="J4" s="196" t="s">
        <v>280</v>
      </c>
      <c r="K4" s="286" t="s">
        <v>295</v>
      </c>
      <c r="L4" s="174" t="s">
        <v>277</v>
      </c>
      <c r="M4" s="196" t="s">
        <v>280</v>
      </c>
      <c r="N4" s="196" t="s">
        <v>297</v>
      </c>
    </row>
    <row r="5" spans="1:17" ht="15.75" hidden="1" customHeight="1" x14ac:dyDescent="0.25">
      <c r="A5" s="367" t="s">
        <v>104</v>
      </c>
      <c r="B5" s="367"/>
      <c r="C5" s="272"/>
      <c r="D5" s="273"/>
      <c r="E5" s="274"/>
      <c r="F5" s="273"/>
      <c r="G5" s="273"/>
      <c r="H5" s="275"/>
      <c r="I5" s="275"/>
      <c r="J5" s="277"/>
      <c r="K5" s="276"/>
      <c r="L5" s="276"/>
      <c r="M5" s="277"/>
      <c r="N5" s="277"/>
    </row>
    <row r="6" spans="1:17" hidden="1" x14ac:dyDescent="0.25">
      <c r="A6" s="197">
        <v>1</v>
      </c>
      <c r="B6" s="197" t="s">
        <v>170</v>
      </c>
      <c r="C6" s="197" t="s">
        <v>171</v>
      </c>
      <c r="D6" s="199">
        <v>2000000</v>
      </c>
      <c r="E6" s="227">
        <v>1888640.5</v>
      </c>
      <c r="F6" s="199">
        <v>2000000</v>
      </c>
      <c r="G6" s="368">
        <f>SUM(F6:F11)</f>
        <v>84000000</v>
      </c>
      <c r="H6" s="199">
        <v>918200</v>
      </c>
      <c r="I6" s="199">
        <v>800000</v>
      </c>
      <c r="J6" s="370">
        <f>SUM(I6:I11)</f>
        <v>33600000</v>
      </c>
      <c r="K6" s="287">
        <v>1000000</v>
      </c>
      <c r="L6" s="199">
        <v>2000000</v>
      </c>
      <c r="M6" s="270"/>
      <c r="N6" s="270"/>
      <c r="P6" s="226"/>
      <c r="Q6" s="226"/>
    </row>
    <row r="7" spans="1:17" hidden="1" x14ac:dyDescent="0.25">
      <c r="A7" s="84">
        <v>2</v>
      </c>
      <c r="B7" s="84" t="s">
        <v>172</v>
      </c>
      <c r="C7" s="84" t="s">
        <v>173</v>
      </c>
      <c r="D7" s="116">
        <v>10000000</v>
      </c>
      <c r="E7" s="156">
        <v>10000000</v>
      </c>
      <c r="F7" s="116">
        <v>25000000</v>
      </c>
      <c r="G7" s="366"/>
      <c r="H7" s="116">
        <v>1900000</v>
      </c>
      <c r="I7" s="116">
        <v>10000000</v>
      </c>
      <c r="J7" s="370"/>
      <c r="K7" s="287">
        <v>8000000</v>
      </c>
      <c r="L7" s="116">
        <v>20000000</v>
      </c>
      <c r="M7" s="270"/>
      <c r="N7" s="270"/>
      <c r="P7" s="226"/>
      <c r="Q7" s="226"/>
    </row>
    <row r="8" spans="1:17" hidden="1" x14ac:dyDescent="0.25">
      <c r="A8" s="84">
        <v>3</v>
      </c>
      <c r="B8" s="84" t="s">
        <v>198</v>
      </c>
      <c r="C8" s="84" t="s">
        <v>249</v>
      </c>
      <c r="D8" s="116">
        <v>0</v>
      </c>
      <c r="E8" s="156">
        <v>0</v>
      </c>
      <c r="F8" s="176">
        <v>10000000</v>
      </c>
      <c r="G8" s="366"/>
      <c r="H8" s="116">
        <v>0</v>
      </c>
      <c r="I8" s="116">
        <v>5700000</v>
      </c>
      <c r="J8" s="370"/>
      <c r="K8" s="287">
        <v>8000000</v>
      </c>
      <c r="L8" s="116">
        <v>20000000</v>
      </c>
      <c r="M8" s="270"/>
      <c r="N8" s="270"/>
      <c r="P8" s="226"/>
      <c r="Q8" s="226"/>
    </row>
    <row r="9" spans="1:17" hidden="1" x14ac:dyDescent="0.25">
      <c r="A9" s="84">
        <v>4</v>
      </c>
      <c r="B9" s="38" t="s">
        <v>202</v>
      </c>
      <c r="C9" s="84" t="s">
        <v>252</v>
      </c>
      <c r="D9" s="116">
        <v>0</v>
      </c>
      <c r="E9" s="156">
        <v>0</v>
      </c>
      <c r="F9" s="176">
        <v>20000000</v>
      </c>
      <c r="G9" s="366"/>
      <c r="H9" s="116">
        <v>2290743.5</v>
      </c>
      <c r="I9" s="116">
        <v>8000000</v>
      </c>
      <c r="J9" s="370"/>
      <c r="K9" s="287">
        <v>8000000</v>
      </c>
      <c r="L9" s="116">
        <v>19000000</v>
      </c>
      <c r="M9" s="270"/>
      <c r="N9" s="270"/>
      <c r="P9" s="226"/>
      <c r="Q9" s="226"/>
    </row>
    <row r="10" spans="1:17" hidden="1" x14ac:dyDescent="0.25">
      <c r="A10" s="84">
        <v>5</v>
      </c>
      <c r="B10" s="84" t="s">
        <v>210</v>
      </c>
      <c r="C10" s="84" t="s">
        <v>250</v>
      </c>
      <c r="D10" s="116">
        <v>0</v>
      </c>
      <c r="E10" s="156">
        <v>0</v>
      </c>
      <c r="F10" s="176">
        <v>12000000</v>
      </c>
      <c r="G10" s="366"/>
      <c r="H10" s="116">
        <v>200000</v>
      </c>
      <c r="I10" s="39">
        <v>2020000</v>
      </c>
      <c r="J10" s="370"/>
      <c r="K10" s="287">
        <v>4000000</v>
      </c>
      <c r="L10" s="116">
        <v>10000000</v>
      </c>
      <c r="M10" s="270"/>
      <c r="N10" s="270"/>
      <c r="P10" s="226"/>
      <c r="Q10" s="226"/>
    </row>
    <row r="11" spans="1:17" hidden="1" x14ac:dyDescent="0.25">
      <c r="A11" s="182">
        <v>6</v>
      </c>
      <c r="B11" s="182" t="s">
        <v>212</v>
      </c>
      <c r="C11" s="182" t="s">
        <v>251</v>
      </c>
      <c r="D11" s="206">
        <v>0</v>
      </c>
      <c r="E11" s="228">
        <v>0</v>
      </c>
      <c r="F11" s="183">
        <v>15000000</v>
      </c>
      <c r="G11" s="369"/>
      <c r="H11" s="206">
        <v>3000000</v>
      </c>
      <c r="I11" s="40">
        <v>7080000</v>
      </c>
      <c r="J11" s="370"/>
      <c r="K11" s="287">
        <v>8000000</v>
      </c>
      <c r="L11" s="206">
        <v>20000000</v>
      </c>
      <c r="M11" s="271">
        <f>SUM(K6:K11)</f>
        <v>37000000</v>
      </c>
      <c r="N11" s="271">
        <f>M11-J6</f>
        <v>3400000</v>
      </c>
      <c r="P11" s="226"/>
      <c r="Q11" s="226"/>
    </row>
    <row r="12" spans="1:17" hidden="1" x14ac:dyDescent="0.25">
      <c r="A12" s="278" t="s">
        <v>91</v>
      </c>
      <c r="B12" s="277"/>
      <c r="C12" s="277"/>
      <c r="D12" s="276"/>
      <c r="E12" s="279"/>
      <c r="F12" s="280"/>
      <c r="G12" s="281"/>
      <c r="H12" s="276"/>
      <c r="I12" s="276"/>
      <c r="J12" s="277"/>
      <c r="K12" s="276"/>
      <c r="L12" s="276"/>
      <c r="M12" s="277"/>
      <c r="N12" s="277"/>
      <c r="P12" s="226"/>
      <c r="Q12" s="226"/>
    </row>
    <row r="13" spans="1:17" hidden="1" x14ac:dyDescent="0.25">
      <c r="A13" s="197">
        <v>7</v>
      </c>
      <c r="B13" s="197" t="s">
        <v>214</v>
      </c>
      <c r="C13" s="197" t="s">
        <v>253</v>
      </c>
      <c r="D13" s="199">
        <v>0</v>
      </c>
      <c r="E13" s="227">
        <v>0</v>
      </c>
      <c r="F13" s="198">
        <v>5000000</v>
      </c>
      <c r="G13" s="371">
        <f>SUM(F13:F15)</f>
        <v>30000000</v>
      </c>
      <c r="H13" s="199">
        <v>1604445.02</v>
      </c>
      <c r="I13" s="199">
        <v>1090000</v>
      </c>
      <c r="J13" s="207"/>
      <c r="K13" s="116">
        <v>1000000</v>
      </c>
      <c r="L13" s="199">
        <v>3000000</v>
      </c>
      <c r="M13" s="270"/>
      <c r="N13" s="270"/>
    </row>
    <row r="14" spans="1:17" hidden="1" x14ac:dyDescent="0.25">
      <c r="A14" s="84">
        <v>8</v>
      </c>
      <c r="B14" s="84" t="s">
        <v>174</v>
      </c>
      <c r="C14" s="84" t="s">
        <v>175</v>
      </c>
      <c r="D14" s="116">
        <v>15000000</v>
      </c>
      <c r="E14" s="156">
        <v>14999969.6</v>
      </c>
      <c r="F14" s="116">
        <v>23000000</v>
      </c>
      <c r="G14" s="372"/>
      <c r="H14" s="116">
        <v>6065000</v>
      </c>
      <c r="I14" s="116">
        <v>10120000</v>
      </c>
      <c r="J14" s="262"/>
      <c r="K14" s="288">
        <v>11000000</v>
      </c>
      <c r="L14" s="116">
        <v>28000000</v>
      </c>
      <c r="M14" s="270"/>
      <c r="N14" s="270"/>
    </row>
    <row r="15" spans="1:17" hidden="1" x14ac:dyDescent="0.25">
      <c r="A15" s="182">
        <v>9</v>
      </c>
      <c r="B15" s="182" t="s">
        <v>176</v>
      </c>
      <c r="C15" s="182" t="s">
        <v>177</v>
      </c>
      <c r="D15" s="206">
        <v>2000000</v>
      </c>
      <c r="E15" s="228">
        <v>346792.76</v>
      </c>
      <c r="F15" s="206">
        <v>2000000</v>
      </c>
      <c r="G15" s="373"/>
      <c r="H15" s="206">
        <v>416700</v>
      </c>
      <c r="I15" s="206">
        <v>800000</v>
      </c>
      <c r="J15" s="262">
        <f>SUM(I13:I15)</f>
        <v>12010000</v>
      </c>
      <c r="K15" s="288">
        <v>1000000</v>
      </c>
      <c r="L15" s="206">
        <v>2000000</v>
      </c>
      <c r="M15" s="271">
        <f>SUM(K13:K15)</f>
        <v>13000000</v>
      </c>
      <c r="N15" s="271">
        <f>M15-J15</f>
        <v>990000</v>
      </c>
    </row>
    <row r="16" spans="1:17" hidden="1" x14ac:dyDescent="0.25">
      <c r="A16" s="278" t="s">
        <v>76</v>
      </c>
      <c r="B16" s="277"/>
      <c r="C16" s="277"/>
      <c r="D16" s="276"/>
      <c r="E16" s="279"/>
      <c r="F16" s="276"/>
      <c r="G16" s="282"/>
      <c r="H16" s="276"/>
      <c r="I16" s="276"/>
      <c r="J16" s="277"/>
      <c r="K16" s="276"/>
      <c r="L16" s="276"/>
      <c r="M16" s="277"/>
      <c r="N16" s="277"/>
    </row>
    <row r="17" spans="1:14" hidden="1" x14ac:dyDescent="0.25">
      <c r="A17" s="197">
        <v>10</v>
      </c>
      <c r="B17" s="197" t="s">
        <v>230</v>
      </c>
      <c r="C17" s="197" t="s">
        <v>254</v>
      </c>
      <c r="D17" s="199">
        <v>0</v>
      </c>
      <c r="E17" s="227"/>
      <c r="F17" s="199">
        <v>40000000</v>
      </c>
      <c r="G17" s="368">
        <f>SUM(F17:F21)</f>
        <v>143000000</v>
      </c>
      <c r="H17" s="199">
        <v>16860187.010000002</v>
      </c>
      <c r="I17" s="199">
        <v>21900000</v>
      </c>
      <c r="J17" s="207"/>
      <c r="K17" s="116">
        <v>8000000</v>
      </c>
      <c r="L17" s="199">
        <v>20000000</v>
      </c>
      <c r="M17" s="270"/>
      <c r="N17" s="270"/>
    </row>
    <row r="18" spans="1:14" hidden="1" x14ac:dyDescent="0.25">
      <c r="A18" s="84">
        <v>11</v>
      </c>
      <c r="B18" s="84" t="s">
        <v>232</v>
      </c>
      <c r="C18" s="84" t="s">
        <v>255</v>
      </c>
      <c r="D18" s="116">
        <v>0</v>
      </c>
      <c r="E18" s="156"/>
      <c r="F18" s="116">
        <v>40000000</v>
      </c>
      <c r="G18" s="366"/>
      <c r="H18" s="116">
        <v>25464880.370000001</v>
      </c>
      <c r="I18" s="116">
        <v>10120000</v>
      </c>
      <c r="J18" s="262"/>
      <c r="K18" s="288">
        <v>4000000</v>
      </c>
      <c r="L18" s="116">
        <v>10000000</v>
      </c>
      <c r="M18" s="270"/>
      <c r="N18" s="270"/>
    </row>
    <row r="19" spans="1:14" hidden="1" x14ac:dyDescent="0.25">
      <c r="A19" s="84">
        <v>12</v>
      </c>
      <c r="B19" s="84" t="s">
        <v>182</v>
      </c>
      <c r="C19" s="84" t="s">
        <v>183</v>
      </c>
      <c r="D19" s="116">
        <v>4000000</v>
      </c>
      <c r="E19" s="156">
        <v>3998632.73</v>
      </c>
      <c r="F19" s="116">
        <v>9000000</v>
      </c>
      <c r="G19" s="366"/>
      <c r="H19" s="116">
        <v>3284098.2</v>
      </c>
      <c r="I19" s="39">
        <v>3600000</v>
      </c>
      <c r="J19" s="262"/>
      <c r="K19" s="288">
        <v>4000000</v>
      </c>
      <c r="L19" s="116">
        <v>10000000</v>
      </c>
      <c r="M19" s="270"/>
      <c r="N19" s="270"/>
    </row>
    <row r="20" spans="1:14" hidden="1" x14ac:dyDescent="0.25">
      <c r="A20" s="84">
        <v>13</v>
      </c>
      <c r="B20" s="84" t="s">
        <v>180</v>
      </c>
      <c r="C20" s="84" t="s">
        <v>181</v>
      </c>
      <c r="D20" s="116">
        <v>10000000</v>
      </c>
      <c r="E20" s="156">
        <v>9999425.7599999998</v>
      </c>
      <c r="F20" s="116">
        <v>18000000</v>
      </c>
      <c r="G20" s="366"/>
      <c r="H20" s="116">
        <v>9168771.0700000003</v>
      </c>
      <c r="I20" s="39">
        <v>7200000</v>
      </c>
      <c r="J20" s="262"/>
      <c r="K20" s="288">
        <v>15000000</v>
      </c>
      <c r="L20" s="116">
        <v>37000000</v>
      </c>
      <c r="M20" s="270"/>
      <c r="N20" s="270"/>
    </row>
    <row r="21" spans="1:14" hidden="1" x14ac:dyDescent="0.25">
      <c r="A21" s="182">
        <v>14</v>
      </c>
      <c r="B21" s="182" t="s">
        <v>178</v>
      </c>
      <c r="C21" s="182" t="s">
        <v>179</v>
      </c>
      <c r="D21" s="206">
        <v>15000000</v>
      </c>
      <c r="E21" s="228">
        <v>14267145.859999999</v>
      </c>
      <c r="F21" s="206">
        <v>36000000</v>
      </c>
      <c r="G21" s="369"/>
      <c r="H21" s="206">
        <v>18784614.16</v>
      </c>
      <c r="I21" s="40">
        <v>14400000</v>
      </c>
      <c r="J21" s="262">
        <f>SUM(I17:I21)</f>
        <v>57220000</v>
      </c>
      <c r="K21" s="288">
        <v>31000000</v>
      </c>
      <c r="L21" s="206">
        <v>76000000</v>
      </c>
      <c r="M21" s="271">
        <f>SUM(K17:K21)</f>
        <v>62000000</v>
      </c>
      <c r="N21" s="271">
        <f>M21-J21</f>
        <v>4780000</v>
      </c>
    </row>
    <row r="22" spans="1:14" hidden="1" x14ac:dyDescent="0.25">
      <c r="A22" s="278" t="s">
        <v>64</v>
      </c>
      <c r="B22" s="277"/>
      <c r="C22" s="277"/>
      <c r="D22" s="276"/>
      <c r="E22" s="279"/>
      <c r="F22" s="276"/>
      <c r="G22" s="281"/>
      <c r="H22" s="276"/>
      <c r="I22" s="276"/>
      <c r="J22" s="277"/>
      <c r="K22" s="276"/>
      <c r="L22" s="276"/>
      <c r="M22" s="277"/>
      <c r="N22" s="277"/>
    </row>
    <row r="23" spans="1:14" hidden="1" x14ac:dyDescent="0.25">
      <c r="A23" s="84">
        <v>15</v>
      </c>
      <c r="B23" s="84" t="s">
        <v>242</v>
      </c>
      <c r="C23" s="84" t="s">
        <v>256</v>
      </c>
      <c r="D23" s="116">
        <v>0</v>
      </c>
      <c r="E23" s="156">
        <v>0</v>
      </c>
      <c r="F23" s="116">
        <v>20000000</v>
      </c>
      <c r="G23" s="366">
        <f>SUM(F23:F32)</f>
        <v>122000000</v>
      </c>
      <c r="H23" s="116">
        <v>20860876.920000002</v>
      </c>
      <c r="I23" s="39">
        <v>9100000</v>
      </c>
      <c r="J23" s="182"/>
      <c r="K23" s="116">
        <v>12000000</v>
      </c>
      <c r="L23" s="116">
        <v>30000000</v>
      </c>
      <c r="M23" s="269"/>
      <c r="N23" s="269"/>
    </row>
    <row r="24" spans="1:14" hidden="1" x14ac:dyDescent="0.25">
      <c r="A24" s="84">
        <v>16</v>
      </c>
      <c r="B24" s="84" t="s">
        <v>238</v>
      </c>
      <c r="C24" s="84" t="s">
        <v>257</v>
      </c>
      <c r="D24" s="116">
        <v>0</v>
      </c>
      <c r="E24" s="156">
        <v>0</v>
      </c>
      <c r="F24" s="116">
        <v>17000000</v>
      </c>
      <c r="G24" s="366"/>
      <c r="H24" s="116">
        <v>1970436.61</v>
      </c>
      <c r="I24" s="39">
        <v>9110000</v>
      </c>
      <c r="J24" s="262"/>
      <c r="K24" s="288">
        <v>2000000</v>
      </c>
      <c r="L24" s="116">
        <v>5000000</v>
      </c>
      <c r="M24" s="270"/>
      <c r="N24" s="270"/>
    </row>
    <row r="25" spans="1:14" hidden="1" x14ac:dyDescent="0.25">
      <c r="A25" s="84">
        <v>17</v>
      </c>
      <c r="B25" s="84" t="s">
        <v>236</v>
      </c>
      <c r="C25" s="84" t="s">
        <v>258</v>
      </c>
      <c r="D25" s="116">
        <v>0</v>
      </c>
      <c r="E25" s="156">
        <v>0</v>
      </c>
      <c r="F25" s="116">
        <v>15000000</v>
      </c>
      <c r="G25" s="366"/>
      <c r="H25" s="116">
        <v>2745596.62</v>
      </c>
      <c r="I25" s="39">
        <v>6000000</v>
      </c>
      <c r="J25" s="262"/>
      <c r="K25" s="288">
        <v>2000000</v>
      </c>
      <c r="L25" s="116">
        <v>5000000</v>
      </c>
      <c r="M25" s="270"/>
      <c r="N25" s="270"/>
    </row>
    <row r="26" spans="1:14" hidden="1" x14ac:dyDescent="0.25">
      <c r="A26" s="84">
        <v>18</v>
      </c>
      <c r="B26" s="84" t="s">
        <v>188</v>
      </c>
      <c r="C26" s="84" t="s">
        <v>189</v>
      </c>
      <c r="D26" s="116">
        <v>3000000</v>
      </c>
      <c r="E26" s="156">
        <v>2429016.25</v>
      </c>
      <c r="F26" s="116">
        <v>6000000</v>
      </c>
      <c r="G26" s="366"/>
      <c r="H26" s="116">
        <v>545000</v>
      </c>
      <c r="I26" s="39">
        <v>3440000</v>
      </c>
      <c r="J26" s="262"/>
      <c r="K26" s="288">
        <v>4000000</v>
      </c>
      <c r="L26" s="116">
        <v>10000000</v>
      </c>
      <c r="M26" s="270"/>
      <c r="N26" s="270"/>
    </row>
    <row r="27" spans="1:14" hidden="1" x14ac:dyDescent="0.25">
      <c r="A27" s="84">
        <v>19</v>
      </c>
      <c r="B27" s="84" t="s">
        <v>246</v>
      </c>
      <c r="C27" s="84" t="s">
        <v>259</v>
      </c>
      <c r="D27" s="116">
        <v>0</v>
      </c>
      <c r="E27" s="156">
        <v>0</v>
      </c>
      <c r="F27" s="116">
        <v>10000000</v>
      </c>
      <c r="G27" s="366"/>
      <c r="H27" s="116">
        <v>1625658</v>
      </c>
      <c r="I27" s="39">
        <v>3040000</v>
      </c>
      <c r="J27" s="262"/>
      <c r="K27" s="288">
        <v>12000000</v>
      </c>
      <c r="L27" s="116">
        <v>30000000</v>
      </c>
      <c r="M27" s="270"/>
      <c r="N27" s="270"/>
    </row>
    <row r="28" spans="1:14" hidden="1" x14ac:dyDescent="0.25">
      <c r="A28" s="84">
        <v>20</v>
      </c>
      <c r="B28" s="84" t="s">
        <v>244</v>
      </c>
      <c r="C28" s="84" t="s">
        <v>261</v>
      </c>
      <c r="D28" s="116">
        <v>0</v>
      </c>
      <c r="E28" s="156">
        <v>0</v>
      </c>
      <c r="F28" s="116">
        <v>8000000</v>
      </c>
      <c r="G28" s="366"/>
      <c r="H28" s="116">
        <v>3989821.14</v>
      </c>
      <c r="I28" s="39">
        <v>3340000</v>
      </c>
      <c r="J28" s="262"/>
      <c r="K28" s="288">
        <v>0</v>
      </c>
      <c r="L28" s="116">
        <v>0</v>
      </c>
      <c r="M28" s="270"/>
      <c r="N28" s="270"/>
    </row>
    <row r="29" spans="1:14" hidden="1" x14ac:dyDescent="0.25">
      <c r="A29" s="84">
        <v>21</v>
      </c>
      <c r="B29" s="84" t="s">
        <v>240</v>
      </c>
      <c r="C29" s="84" t="s">
        <v>260</v>
      </c>
      <c r="D29" s="116">
        <v>0</v>
      </c>
      <c r="E29" s="156">
        <v>0</v>
      </c>
      <c r="F29" s="116">
        <v>10000000</v>
      </c>
      <c r="G29" s="366"/>
      <c r="H29" s="116">
        <v>1300000</v>
      </c>
      <c r="I29" s="39">
        <v>4050000</v>
      </c>
      <c r="J29" s="262"/>
      <c r="K29" s="288">
        <v>8000000</v>
      </c>
      <c r="L29" s="116">
        <v>20000000</v>
      </c>
      <c r="M29" s="270"/>
      <c r="N29" s="270"/>
    </row>
    <row r="30" spans="1:14" hidden="1" x14ac:dyDescent="0.25">
      <c r="A30" s="84">
        <v>22</v>
      </c>
      <c r="B30" s="38" t="s">
        <v>184</v>
      </c>
      <c r="C30" s="84" t="s">
        <v>185</v>
      </c>
      <c r="D30" s="116">
        <v>5000000</v>
      </c>
      <c r="E30" s="156">
        <v>4672350.75</v>
      </c>
      <c r="F30" s="116">
        <v>10000000</v>
      </c>
      <c r="G30" s="366"/>
      <c r="H30" s="116">
        <v>4597513.8</v>
      </c>
      <c r="I30" s="39">
        <v>4050000</v>
      </c>
      <c r="J30" s="262"/>
      <c r="K30" s="288">
        <v>5000000</v>
      </c>
      <c r="L30" s="116">
        <v>12000000</v>
      </c>
      <c r="M30" s="270"/>
      <c r="N30" s="270"/>
    </row>
    <row r="31" spans="1:14" hidden="1" x14ac:dyDescent="0.25">
      <c r="A31" s="84">
        <v>23</v>
      </c>
      <c r="B31" s="38" t="s">
        <v>186</v>
      </c>
      <c r="C31" s="84" t="s">
        <v>187</v>
      </c>
      <c r="D31" s="116">
        <v>5000000</v>
      </c>
      <c r="E31" s="156">
        <v>4888351.75</v>
      </c>
      <c r="F31" s="116">
        <v>10000000</v>
      </c>
      <c r="G31" s="366"/>
      <c r="H31" s="116">
        <v>1873593</v>
      </c>
      <c r="I31" s="39">
        <v>4050000</v>
      </c>
      <c r="J31" s="262"/>
      <c r="K31" s="288">
        <v>5000000</v>
      </c>
      <c r="L31" s="116">
        <v>13000000</v>
      </c>
      <c r="M31" s="270"/>
      <c r="N31" s="270"/>
    </row>
    <row r="32" spans="1:14" hidden="1" x14ac:dyDescent="0.25">
      <c r="A32" s="84">
        <v>24</v>
      </c>
      <c r="B32" s="38" t="s">
        <v>190</v>
      </c>
      <c r="C32" s="38" t="s">
        <v>191</v>
      </c>
      <c r="D32" s="116">
        <v>3000000</v>
      </c>
      <c r="E32" s="156">
        <v>2864194.5</v>
      </c>
      <c r="F32" s="195">
        <v>16000000</v>
      </c>
      <c r="G32" s="366"/>
      <c r="H32" s="116">
        <v>813765</v>
      </c>
      <c r="I32" s="39">
        <v>2670000</v>
      </c>
      <c r="J32" s="289">
        <f>SUM(I23:I32)</f>
        <v>48850000</v>
      </c>
      <c r="K32" s="288">
        <v>3000000</v>
      </c>
      <c r="L32" s="116">
        <v>6000000</v>
      </c>
      <c r="M32" s="285">
        <f>SUM(K23:K32)</f>
        <v>53000000</v>
      </c>
      <c r="N32" s="285">
        <f>M32-J32</f>
        <v>4150000</v>
      </c>
    </row>
    <row r="33" spans="1:14" hidden="1" x14ac:dyDescent="0.25">
      <c r="A33" s="180"/>
      <c r="B33" s="234"/>
      <c r="C33" s="234"/>
      <c r="D33" s="213"/>
      <c r="E33" s="69"/>
      <c r="F33" s="302"/>
      <c r="G33" s="303"/>
      <c r="H33" s="213"/>
      <c r="I33" s="211"/>
      <c r="J33" s="303"/>
      <c r="K33" s="304"/>
      <c r="L33" s="213"/>
      <c r="M33" s="305"/>
    </row>
    <row r="34" spans="1:14" hidden="1" x14ac:dyDescent="0.25">
      <c r="A34" s="180"/>
      <c r="B34" s="234"/>
      <c r="C34" s="234"/>
      <c r="D34" s="213"/>
      <c r="E34" s="69"/>
      <c r="F34" s="302"/>
      <c r="G34" s="303"/>
      <c r="H34" s="213"/>
      <c r="I34" s="211"/>
      <c r="J34" s="303"/>
      <c r="K34" s="304"/>
      <c r="L34" s="213"/>
      <c r="M34" s="305"/>
    </row>
    <row r="35" spans="1:14" ht="15.75" hidden="1" x14ac:dyDescent="0.25">
      <c r="A35" s="292" t="s">
        <v>283</v>
      </c>
      <c r="B35" s="157"/>
      <c r="D35" s="293"/>
      <c r="E35" s="294"/>
      <c r="F35" s="157"/>
      <c r="G35" s="157"/>
      <c r="H35" s="293"/>
      <c r="I35" s="157" t="s">
        <v>284</v>
      </c>
      <c r="L35" s="213"/>
      <c r="M35" s="157" t="s">
        <v>285</v>
      </c>
    </row>
    <row r="36" spans="1:14" ht="15.75" hidden="1" x14ac:dyDescent="0.25">
      <c r="A36" s="292" t="s">
        <v>282</v>
      </c>
      <c r="B36" s="157"/>
      <c r="D36" s="293"/>
      <c r="E36" s="294"/>
      <c r="F36" s="157"/>
      <c r="G36" s="157"/>
      <c r="H36" s="293"/>
      <c r="I36" t="s">
        <v>289</v>
      </c>
      <c r="L36" s="213"/>
      <c r="M36" s="295" t="s">
        <v>287</v>
      </c>
    </row>
    <row r="37" spans="1:14" ht="15.75" hidden="1" x14ac:dyDescent="0.25">
      <c r="A37" s="292" t="s">
        <v>286</v>
      </c>
      <c r="I37" t="s">
        <v>290</v>
      </c>
      <c r="L37" s="213"/>
      <c r="M37" s="295" t="s">
        <v>134</v>
      </c>
    </row>
    <row r="38" spans="1:14" ht="15.75" hidden="1" x14ac:dyDescent="0.25">
      <c r="A38" s="291"/>
      <c r="L38" s="213"/>
      <c r="M38" s="295" t="s">
        <v>288</v>
      </c>
    </row>
    <row r="39" spans="1:14" hidden="1" x14ac:dyDescent="0.25">
      <c r="A39" s="296" t="s">
        <v>84</v>
      </c>
      <c r="B39" s="297"/>
      <c r="C39" s="297"/>
      <c r="D39" s="298"/>
      <c r="E39" s="299"/>
      <c r="F39" s="300"/>
      <c r="G39" s="301"/>
      <c r="H39" s="298"/>
      <c r="I39" s="298"/>
      <c r="J39" s="297"/>
      <c r="K39" s="298"/>
      <c r="L39" s="298"/>
      <c r="M39" s="297"/>
      <c r="N39" s="297"/>
    </row>
    <row r="40" spans="1:14" hidden="1" x14ac:dyDescent="0.25">
      <c r="A40" s="197">
        <v>25</v>
      </c>
      <c r="B40" s="200" t="s">
        <v>226</v>
      </c>
      <c r="C40" s="200" t="s">
        <v>262</v>
      </c>
      <c r="D40" s="199">
        <v>0</v>
      </c>
      <c r="E40" s="227">
        <v>0</v>
      </c>
      <c r="F40" s="201">
        <v>15000000</v>
      </c>
      <c r="G40" s="371">
        <f>SUM(F40:F46)</f>
        <v>126000000</v>
      </c>
      <c r="H40" s="199">
        <v>3341992.87</v>
      </c>
      <c r="I40" s="194">
        <v>6000000</v>
      </c>
      <c r="J40" s="207"/>
      <c r="K40" s="116">
        <v>5000000</v>
      </c>
      <c r="L40" s="199">
        <v>13000000</v>
      </c>
      <c r="M40" s="270"/>
      <c r="N40" s="270"/>
    </row>
    <row r="41" spans="1:14" hidden="1" x14ac:dyDescent="0.25">
      <c r="A41" s="84">
        <v>26</v>
      </c>
      <c r="B41" s="84" t="s">
        <v>222</v>
      </c>
      <c r="C41" s="84" t="s">
        <v>263</v>
      </c>
      <c r="D41" s="116">
        <v>0</v>
      </c>
      <c r="E41" s="156">
        <v>0</v>
      </c>
      <c r="F41" s="195">
        <v>16000000</v>
      </c>
      <c r="G41" s="372"/>
      <c r="H41" s="116">
        <v>4066916.75</v>
      </c>
      <c r="I41" s="39">
        <v>8100000</v>
      </c>
      <c r="J41" s="262"/>
      <c r="K41" s="288">
        <v>10000000</v>
      </c>
      <c r="L41" s="116">
        <v>21000000</v>
      </c>
      <c r="M41" s="270"/>
      <c r="N41" s="270"/>
    </row>
    <row r="42" spans="1:14" hidden="1" x14ac:dyDescent="0.25">
      <c r="A42" s="84">
        <v>27</v>
      </c>
      <c r="B42" s="84" t="s">
        <v>194</v>
      </c>
      <c r="C42" s="84" t="s">
        <v>195</v>
      </c>
      <c r="D42" s="116">
        <v>20000000</v>
      </c>
      <c r="E42" s="156">
        <v>19891000.739999998</v>
      </c>
      <c r="F42" s="116">
        <v>30000000</v>
      </c>
      <c r="G42" s="372"/>
      <c r="H42" s="116">
        <v>5402041.5999999996</v>
      </c>
      <c r="I42" s="39">
        <v>8100000</v>
      </c>
      <c r="J42" s="262"/>
      <c r="K42" s="288">
        <v>12000000</v>
      </c>
      <c r="L42" s="116">
        <v>30000000</v>
      </c>
      <c r="M42" s="270"/>
      <c r="N42" s="270"/>
    </row>
    <row r="43" spans="1:14" hidden="1" x14ac:dyDescent="0.25">
      <c r="A43" s="84">
        <v>28</v>
      </c>
      <c r="B43" s="84" t="s">
        <v>220</v>
      </c>
      <c r="C43" s="84" t="s">
        <v>264</v>
      </c>
      <c r="D43" s="116">
        <v>0</v>
      </c>
      <c r="E43" s="156">
        <v>0</v>
      </c>
      <c r="F43" s="195">
        <v>15000000</v>
      </c>
      <c r="G43" s="372"/>
      <c r="H43" s="116">
        <v>1159445</v>
      </c>
      <c r="I43" s="39">
        <v>6000000</v>
      </c>
      <c r="J43" s="262"/>
      <c r="K43" s="288">
        <v>7000000</v>
      </c>
      <c r="L43" s="116">
        <v>16000000</v>
      </c>
      <c r="M43" s="270"/>
      <c r="N43" s="270"/>
    </row>
    <row r="44" spans="1:14" hidden="1" x14ac:dyDescent="0.25">
      <c r="A44" s="84">
        <v>29</v>
      </c>
      <c r="B44" s="84" t="s">
        <v>224</v>
      </c>
      <c r="C44" s="84" t="s">
        <v>265</v>
      </c>
      <c r="D44" s="116">
        <v>0</v>
      </c>
      <c r="E44" s="156">
        <v>0</v>
      </c>
      <c r="F44" s="195">
        <v>15000000</v>
      </c>
      <c r="G44" s="372"/>
      <c r="H44" s="116">
        <v>6250706.25</v>
      </c>
      <c r="I44" s="39">
        <v>6530000</v>
      </c>
      <c r="J44" s="262"/>
      <c r="K44" s="288">
        <v>4000000</v>
      </c>
      <c r="L44" s="116">
        <v>11000000</v>
      </c>
      <c r="M44" s="270"/>
      <c r="N44" s="270"/>
    </row>
    <row r="45" spans="1:14" hidden="1" x14ac:dyDescent="0.25">
      <c r="A45" s="84">
        <v>30</v>
      </c>
      <c r="B45" s="84" t="s">
        <v>192</v>
      </c>
      <c r="C45" s="84" t="s">
        <v>193</v>
      </c>
      <c r="D45" s="116">
        <v>10000000</v>
      </c>
      <c r="E45" s="156">
        <v>9467172.3100000005</v>
      </c>
      <c r="F45" s="116">
        <v>25000000</v>
      </c>
      <c r="G45" s="372"/>
      <c r="H45" s="116">
        <v>4979640.8499999996</v>
      </c>
      <c r="I45" s="39">
        <v>9920000</v>
      </c>
      <c r="J45" s="262"/>
      <c r="K45" s="288">
        <v>12000000</v>
      </c>
      <c r="L45" s="116">
        <v>30000000</v>
      </c>
      <c r="M45" s="270"/>
      <c r="N45" s="270"/>
    </row>
    <row r="46" spans="1:14" hidden="1" x14ac:dyDescent="0.25">
      <c r="A46" s="182">
        <v>31</v>
      </c>
      <c r="B46" s="182" t="s">
        <v>228</v>
      </c>
      <c r="C46" s="182" t="s">
        <v>266</v>
      </c>
      <c r="D46" s="206">
        <v>0</v>
      </c>
      <c r="E46" s="228">
        <v>0</v>
      </c>
      <c r="F46" s="206">
        <v>10000000</v>
      </c>
      <c r="G46" s="373"/>
      <c r="H46" s="206">
        <v>4398340.04</v>
      </c>
      <c r="I46" s="40">
        <v>6070000</v>
      </c>
      <c r="J46" s="262">
        <f>SUM(I40:I46)</f>
        <v>50720000</v>
      </c>
      <c r="K46" s="288">
        <v>5000000</v>
      </c>
      <c r="L46" s="206">
        <v>16000000</v>
      </c>
      <c r="M46" s="271">
        <f>SUM(K40:K46)</f>
        <v>55000000</v>
      </c>
      <c r="N46" s="271">
        <f>M46-J46</f>
        <v>4280000</v>
      </c>
    </row>
    <row r="47" spans="1:14" hidden="1" x14ac:dyDescent="0.25">
      <c r="A47" s="278" t="s">
        <v>54</v>
      </c>
      <c r="B47" s="277"/>
      <c r="C47" s="277"/>
      <c r="D47" s="276"/>
      <c r="E47" s="279"/>
      <c r="F47" s="276"/>
      <c r="G47" s="282"/>
      <c r="H47" s="276"/>
      <c r="I47" s="276"/>
      <c r="J47" s="277"/>
      <c r="K47" s="276"/>
      <c r="L47" s="276"/>
      <c r="M47" s="277"/>
      <c r="N47" s="277"/>
    </row>
    <row r="48" spans="1:14" hidden="1" x14ac:dyDescent="0.25">
      <c r="A48" s="197">
        <v>32</v>
      </c>
      <c r="B48" s="197" t="s">
        <v>35</v>
      </c>
      <c r="C48" s="197" t="s">
        <v>155</v>
      </c>
      <c r="D48" s="199">
        <v>200000000</v>
      </c>
      <c r="E48" s="227">
        <v>37976324.420000002</v>
      </c>
      <c r="F48" s="199">
        <v>1000000</v>
      </c>
      <c r="G48" s="202">
        <f>F48</f>
        <v>1000000</v>
      </c>
      <c r="H48" s="199">
        <v>0</v>
      </c>
      <c r="I48" s="199">
        <v>0</v>
      </c>
      <c r="J48" s="212">
        <f>I48</f>
        <v>0</v>
      </c>
      <c r="K48" s="206">
        <v>0</v>
      </c>
      <c r="L48" s="206">
        <v>5000000</v>
      </c>
      <c r="M48" s="116">
        <v>0</v>
      </c>
      <c r="N48" s="116"/>
    </row>
    <row r="49" spans="1:15" ht="23.25" hidden="1" customHeight="1" thickBot="1" x14ac:dyDescent="0.3">
      <c r="A49" s="84"/>
      <c r="B49" s="84"/>
      <c r="C49" s="84"/>
      <c r="D49" s="136">
        <f t="shared" ref="D49:I49" si="0">SUM(D6:D48)</f>
        <v>304000000</v>
      </c>
      <c r="E49" s="231">
        <f t="shared" si="0"/>
        <v>137689017.93000001</v>
      </c>
      <c r="F49" s="203">
        <f t="shared" si="0"/>
        <v>506000000</v>
      </c>
      <c r="G49" s="203">
        <f t="shared" si="0"/>
        <v>506000000</v>
      </c>
      <c r="H49" s="205">
        <f t="shared" si="0"/>
        <v>159878983.78</v>
      </c>
      <c r="I49" s="205">
        <f t="shared" si="0"/>
        <v>202400000</v>
      </c>
      <c r="J49" s="205">
        <f>J6+J15+J21+J32+J46</f>
        <v>202400000</v>
      </c>
      <c r="K49" s="205">
        <f>SUM(K6:K48)</f>
        <v>220000000</v>
      </c>
      <c r="L49" s="205">
        <f>SUM(L6:L48)</f>
        <v>550000000</v>
      </c>
      <c r="M49" s="205">
        <f>SUM(M6:M48)</f>
        <v>220000000</v>
      </c>
      <c r="N49" s="205">
        <f>N11+N15+N21+N32+N46</f>
        <v>17600000</v>
      </c>
      <c r="O49" s="134">
        <f>M49-J49</f>
        <v>17600000</v>
      </c>
    </row>
    <row r="50" spans="1:15" ht="15.75" hidden="1" thickTop="1" x14ac:dyDescent="0.25"/>
    <row r="51" spans="1:15" ht="19.5" hidden="1" customHeight="1" x14ac:dyDescent="0.25">
      <c r="A51" s="291" t="s">
        <v>293</v>
      </c>
    </row>
    <row r="52" spans="1:15" ht="19.5" hidden="1" customHeight="1" x14ac:dyDescent="0.25">
      <c r="A52" s="291"/>
    </row>
    <row r="53" spans="1:15" ht="19.5" hidden="1" customHeight="1" x14ac:dyDescent="0.25">
      <c r="A53" s="291"/>
      <c r="M53" s="112"/>
    </row>
    <row r="54" spans="1:15" ht="19.5" hidden="1" customHeight="1" x14ac:dyDescent="0.25">
      <c r="A54" s="292" t="s">
        <v>283</v>
      </c>
      <c r="B54" s="157"/>
      <c r="D54" s="293"/>
      <c r="E54" s="294"/>
      <c r="F54" s="157"/>
      <c r="G54" s="157"/>
      <c r="H54" s="293"/>
      <c r="I54" s="157" t="s">
        <v>284</v>
      </c>
      <c r="M54" s="157" t="s">
        <v>285</v>
      </c>
    </row>
    <row r="55" spans="1:15" ht="19.5" hidden="1" customHeight="1" x14ac:dyDescent="0.25">
      <c r="A55" s="292" t="s">
        <v>282</v>
      </c>
      <c r="B55" s="157"/>
      <c r="D55" s="293"/>
      <c r="E55" s="294"/>
      <c r="F55" s="157"/>
      <c r="G55" s="157"/>
      <c r="H55" s="293"/>
      <c r="I55" t="s">
        <v>289</v>
      </c>
      <c r="M55" s="295" t="s">
        <v>287</v>
      </c>
    </row>
    <row r="56" spans="1:15" ht="19.5" hidden="1" customHeight="1" x14ac:dyDescent="0.25">
      <c r="A56" s="292" t="s">
        <v>286</v>
      </c>
      <c r="I56" t="s">
        <v>290</v>
      </c>
      <c r="M56" s="295" t="s">
        <v>134</v>
      </c>
    </row>
    <row r="57" spans="1:15" ht="19.5" hidden="1" customHeight="1" x14ac:dyDescent="0.25">
      <c r="A57" s="291"/>
      <c r="M57" s="295" t="s">
        <v>288</v>
      </c>
    </row>
    <row r="58" spans="1:15" ht="18.75" customHeight="1" x14ac:dyDescent="0.25">
      <c r="B58" s="177" t="s">
        <v>279</v>
      </c>
    </row>
    <row r="59" spans="1:15" ht="18.75" customHeight="1" x14ac:dyDescent="0.25">
      <c r="B59" s="177"/>
    </row>
    <row r="60" spans="1:15" ht="78.75" customHeight="1" x14ac:dyDescent="0.25">
      <c r="A60" s="158" t="s">
        <v>164</v>
      </c>
      <c r="B60" s="158" t="s">
        <v>166</v>
      </c>
      <c r="C60" s="158" t="s">
        <v>167</v>
      </c>
      <c r="D60" s="174" t="s">
        <v>168</v>
      </c>
      <c r="E60" s="230" t="s">
        <v>272</v>
      </c>
      <c r="F60" s="174" t="s">
        <v>169</v>
      </c>
      <c r="G60" s="196" t="s">
        <v>0</v>
      </c>
      <c r="H60" s="175" t="s">
        <v>273</v>
      </c>
      <c r="I60" s="174" t="s">
        <v>281</v>
      </c>
      <c r="J60" s="196" t="s">
        <v>280</v>
      </c>
      <c r="K60" s="286" t="s">
        <v>292</v>
      </c>
      <c r="L60" s="174" t="s">
        <v>277</v>
      </c>
      <c r="M60" s="196" t="s">
        <v>280</v>
      </c>
      <c r="N60" s="196" t="s">
        <v>297</v>
      </c>
    </row>
    <row r="61" spans="1:15" ht="17.25" customHeight="1" x14ac:dyDescent="0.25">
      <c r="A61" s="367" t="s">
        <v>104</v>
      </c>
      <c r="B61" s="367"/>
      <c r="C61" s="272"/>
      <c r="D61" s="273"/>
      <c r="E61" s="284"/>
      <c r="F61" s="273"/>
      <c r="G61" s="273"/>
      <c r="H61" s="272"/>
      <c r="I61" s="272"/>
      <c r="J61" s="277"/>
      <c r="K61" s="276"/>
      <c r="L61" s="276"/>
      <c r="M61" s="277"/>
      <c r="N61" s="277"/>
    </row>
    <row r="62" spans="1:15" ht="18.75" customHeight="1" x14ac:dyDescent="0.25">
      <c r="A62" s="197">
        <v>1</v>
      </c>
      <c r="B62" s="197" t="s">
        <v>196</v>
      </c>
      <c r="C62" s="197" t="s">
        <v>197</v>
      </c>
      <c r="D62" s="199">
        <v>200000000</v>
      </c>
      <c r="E62" s="227">
        <v>60882197.259999998</v>
      </c>
      <c r="F62" s="198">
        <v>320000000</v>
      </c>
      <c r="G62" s="374">
        <f>SUM(F62:F70)</f>
        <v>731000000</v>
      </c>
      <c r="H62" s="199">
        <v>14580696.73</v>
      </c>
      <c r="I62" s="199">
        <v>128000000</v>
      </c>
      <c r="J62" s="207"/>
      <c r="K62" s="116">
        <v>300000000</v>
      </c>
      <c r="L62" s="199">
        <v>652000000</v>
      </c>
      <c r="M62" s="207"/>
      <c r="N62" s="207"/>
    </row>
    <row r="63" spans="1:15" ht="18.75" customHeight="1" x14ac:dyDescent="0.25">
      <c r="A63" s="84">
        <v>2</v>
      </c>
      <c r="B63" s="84" t="s">
        <v>198</v>
      </c>
      <c r="C63" s="84" t="s">
        <v>199</v>
      </c>
      <c r="D63" s="116">
        <v>45000000</v>
      </c>
      <c r="E63" s="156">
        <v>20094411.48</v>
      </c>
      <c r="F63" s="176">
        <v>60000000</v>
      </c>
      <c r="G63" s="374"/>
      <c r="H63" s="116">
        <v>4800654.5599999996</v>
      </c>
      <c r="I63" s="116">
        <v>24000000</v>
      </c>
      <c r="J63" s="207"/>
      <c r="K63" s="116">
        <v>43000000</v>
      </c>
      <c r="L63" s="116">
        <v>98000000</v>
      </c>
      <c r="M63" s="207"/>
      <c r="N63" s="207"/>
    </row>
    <row r="64" spans="1:15" ht="18.75" customHeight="1" x14ac:dyDescent="0.25">
      <c r="A64" s="84">
        <v>3</v>
      </c>
      <c r="B64" s="84" t="s">
        <v>200</v>
      </c>
      <c r="C64" s="84" t="s">
        <v>201</v>
      </c>
      <c r="D64" s="116">
        <v>20000000</v>
      </c>
      <c r="E64" s="156">
        <v>1844000</v>
      </c>
      <c r="F64" s="176">
        <v>30000000</v>
      </c>
      <c r="G64" s="374"/>
      <c r="H64" s="116">
        <v>3109486.95</v>
      </c>
      <c r="I64" s="116">
        <v>12000000</v>
      </c>
      <c r="J64" s="207"/>
      <c r="K64" s="116">
        <v>81000000</v>
      </c>
      <c r="L64" s="116">
        <v>186000000</v>
      </c>
      <c r="M64" s="207"/>
      <c r="N64" s="207"/>
    </row>
    <row r="65" spans="1:14" ht="18.75" customHeight="1" x14ac:dyDescent="0.25">
      <c r="A65" s="84">
        <v>4</v>
      </c>
      <c r="B65" s="38" t="s">
        <v>202</v>
      </c>
      <c r="C65" s="84" t="s">
        <v>203</v>
      </c>
      <c r="D65" s="116">
        <v>40000000</v>
      </c>
      <c r="E65" s="156">
        <v>27660564.670000002</v>
      </c>
      <c r="F65" s="176">
        <v>55000000</v>
      </c>
      <c r="G65" s="374"/>
      <c r="H65" s="116">
        <v>12084694.189999999</v>
      </c>
      <c r="I65" s="116">
        <v>22000000</v>
      </c>
      <c r="J65" s="207"/>
      <c r="K65" s="116">
        <v>125000000</v>
      </c>
      <c r="L65" s="116">
        <v>286000000</v>
      </c>
      <c r="M65" s="207"/>
      <c r="N65" s="207"/>
    </row>
    <row r="66" spans="1:14" ht="18.75" customHeight="1" x14ac:dyDescent="0.25">
      <c r="A66" s="84">
        <v>5</v>
      </c>
      <c r="B66" s="84" t="s">
        <v>204</v>
      </c>
      <c r="C66" s="84" t="s">
        <v>205</v>
      </c>
      <c r="D66" s="116">
        <v>89000000</v>
      </c>
      <c r="E66" s="156">
        <v>2471450</v>
      </c>
      <c r="F66" s="176">
        <v>125000000</v>
      </c>
      <c r="G66" s="374"/>
      <c r="H66" s="116">
        <v>19373362.82</v>
      </c>
      <c r="I66" s="116">
        <v>50000000</v>
      </c>
      <c r="J66" s="207"/>
      <c r="K66" s="116">
        <v>81000000</v>
      </c>
      <c r="L66" s="116">
        <v>186000000</v>
      </c>
      <c r="M66" s="207"/>
      <c r="N66" s="207"/>
    </row>
    <row r="67" spans="1:14" ht="18.75" customHeight="1" x14ac:dyDescent="0.25">
      <c r="A67" s="84">
        <v>6</v>
      </c>
      <c r="B67" s="38" t="s">
        <v>206</v>
      </c>
      <c r="C67" s="84" t="s">
        <v>207</v>
      </c>
      <c r="D67" s="116">
        <v>3000000</v>
      </c>
      <c r="E67" s="156">
        <v>0</v>
      </c>
      <c r="F67" s="176">
        <v>8000000</v>
      </c>
      <c r="G67" s="374"/>
      <c r="H67" s="116">
        <v>2855716.29</v>
      </c>
      <c r="I67" s="116">
        <v>3200000</v>
      </c>
      <c r="J67" s="207"/>
      <c r="K67" s="116">
        <v>7000000</v>
      </c>
      <c r="L67" s="116">
        <v>17000000</v>
      </c>
      <c r="M67" s="207"/>
      <c r="N67" s="207"/>
    </row>
    <row r="68" spans="1:14" ht="18.75" customHeight="1" x14ac:dyDescent="0.25">
      <c r="A68" s="84">
        <v>7</v>
      </c>
      <c r="B68" s="84" t="s">
        <v>208</v>
      </c>
      <c r="C68" s="84" t="s">
        <v>209</v>
      </c>
      <c r="D68" s="116">
        <v>35000000</v>
      </c>
      <c r="E68" s="156">
        <v>12942994.51</v>
      </c>
      <c r="F68" s="176">
        <v>53000000</v>
      </c>
      <c r="G68" s="374"/>
      <c r="H68" s="116">
        <v>6983677.8099999996</v>
      </c>
      <c r="I68" s="116">
        <v>21200000</v>
      </c>
      <c r="J68" s="207"/>
      <c r="K68" s="116">
        <v>62000000</v>
      </c>
      <c r="L68" s="116">
        <v>143000000</v>
      </c>
      <c r="M68" s="207"/>
      <c r="N68" s="207"/>
    </row>
    <row r="69" spans="1:14" ht="18.75" customHeight="1" x14ac:dyDescent="0.25">
      <c r="A69" s="84">
        <v>8</v>
      </c>
      <c r="B69" s="84" t="s">
        <v>210</v>
      </c>
      <c r="C69" s="84" t="s">
        <v>211</v>
      </c>
      <c r="D69" s="116">
        <v>33000000</v>
      </c>
      <c r="E69" s="156">
        <v>3445905</v>
      </c>
      <c r="F69" s="176">
        <v>50000000</v>
      </c>
      <c r="G69" s="374"/>
      <c r="H69" s="116">
        <v>12100000</v>
      </c>
      <c r="I69" s="116">
        <v>20000000</v>
      </c>
      <c r="J69" s="207"/>
      <c r="K69" s="116">
        <v>50000000</v>
      </c>
      <c r="L69" s="116">
        <v>115000000</v>
      </c>
      <c r="M69" s="207"/>
      <c r="N69" s="207"/>
    </row>
    <row r="70" spans="1:14" ht="18.75" customHeight="1" x14ac:dyDescent="0.25">
      <c r="A70" s="182">
        <v>9</v>
      </c>
      <c r="B70" s="182" t="s">
        <v>212</v>
      </c>
      <c r="C70" s="182" t="s">
        <v>213</v>
      </c>
      <c r="D70" s="206">
        <v>20000000</v>
      </c>
      <c r="E70" s="228">
        <v>17720731.710000001</v>
      </c>
      <c r="F70" s="183">
        <v>30000000</v>
      </c>
      <c r="G70" s="374"/>
      <c r="H70" s="206">
        <v>6224419.1500000004</v>
      </c>
      <c r="I70" s="206">
        <v>12000000</v>
      </c>
      <c r="J70" s="263">
        <f>SUM(I62:I70)</f>
        <v>292400000</v>
      </c>
      <c r="K70" s="116">
        <v>34000000</v>
      </c>
      <c r="L70" s="206">
        <v>79000000</v>
      </c>
      <c r="M70" s="263">
        <f>SUM(K62:K70)</f>
        <v>783000000</v>
      </c>
      <c r="N70" s="263">
        <f>M70-J70</f>
        <v>490600000</v>
      </c>
    </row>
    <row r="71" spans="1:14" ht="18.75" customHeight="1" x14ac:dyDescent="0.25">
      <c r="A71" s="278" t="s">
        <v>91</v>
      </c>
      <c r="B71" s="277"/>
      <c r="C71" s="277"/>
      <c r="D71" s="276"/>
      <c r="E71" s="279"/>
      <c r="F71" s="280"/>
      <c r="G71" s="283"/>
      <c r="H71" s="276"/>
      <c r="I71" s="276"/>
      <c r="J71" s="277"/>
      <c r="K71" s="276"/>
      <c r="L71" s="276"/>
      <c r="M71" s="277"/>
      <c r="N71" s="277"/>
    </row>
    <row r="72" spans="1:14" ht="18.75" customHeight="1" x14ac:dyDescent="0.25">
      <c r="A72" s="197">
        <v>10</v>
      </c>
      <c r="B72" s="197" t="s">
        <v>214</v>
      </c>
      <c r="C72" s="197" t="s">
        <v>215</v>
      </c>
      <c r="D72" s="199">
        <v>5000000</v>
      </c>
      <c r="E72" s="227">
        <v>3084910</v>
      </c>
      <c r="F72" s="198">
        <v>8000000</v>
      </c>
      <c r="G72" s="374">
        <f>SUM(F72:F74)</f>
        <v>718000000</v>
      </c>
      <c r="H72" s="199">
        <v>452000</v>
      </c>
      <c r="I72" s="199">
        <v>3200000</v>
      </c>
      <c r="J72" s="207"/>
      <c r="K72" s="116">
        <v>5000000</v>
      </c>
      <c r="L72" s="199">
        <v>11000000</v>
      </c>
      <c r="M72" s="207"/>
      <c r="N72" s="207"/>
    </row>
    <row r="73" spans="1:14" ht="18.75" customHeight="1" x14ac:dyDescent="0.25">
      <c r="A73" s="84">
        <v>11</v>
      </c>
      <c r="B73" s="84" t="s">
        <v>216</v>
      </c>
      <c r="C73" s="84" t="s">
        <v>217</v>
      </c>
      <c r="D73" s="116">
        <v>235000000</v>
      </c>
      <c r="E73" s="156">
        <v>204293606.16</v>
      </c>
      <c r="F73" s="176">
        <v>360000000</v>
      </c>
      <c r="G73" s="374"/>
      <c r="H73" s="116">
        <v>78181990.930000007</v>
      </c>
      <c r="I73" s="116">
        <v>144000000</v>
      </c>
      <c r="J73" s="207"/>
      <c r="K73" s="116">
        <v>260000000</v>
      </c>
      <c r="L73" s="116">
        <v>650000000</v>
      </c>
      <c r="M73" s="207"/>
      <c r="N73" s="207"/>
    </row>
    <row r="74" spans="1:14" ht="18.75" customHeight="1" x14ac:dyDescent="0.25">
      <c r="A74" s="182">
        <v>12</v>
      </c>
      <c r="B74" s="182" t="s">
        <v>218</v>
      </c>
      <c r="C74" s="182" t="s">
        <v>219</v>
      </c>
      <c r="D74" s="206">
        <v>215000000</v>
      </c>
      <c r="E74" s="228">
        <v>57008793.420000002</v>
      </c>
      <c r="F74" s="183">
        <v>350000000</v>
      </c>
      <c r="G74" s="374"/>
      <c r="H74" s="206">
        <v>1860435.94</v>
      </c>
      <c r="I74" s="206">
        <v>140000000</v>
      </c>
      <c r="J74" s="263">
        <f>SUM(I72:I74)</f>
        <v>287200000</v>
      </c>
      <c r="K74" s="116">
        <v>300000000</v>
      </c>
      <c r="L74" s="206">
        <v>750000000</v>
      </c>
      <c r="M74" s="263">
        <f>SUM(K72:K74)</f>
        <v>565000000</v>
      </c>
      <c r="N74" s="263">
        <f>M74-J74</f>
        <v>277800000</v>
      </c>
    </row>
    <row r="75" spans="1:14" ht="18.75" customHeight="1" x14ac:dyDescent="0.25">
      <c r="A75" s="278" t="s">
        <v>84</v>
      </c>
      <c r="B75" s="277"/>
      <c r="C75" s="277"/>
      <c r="D75" s="276"/>
      <c r="E75" s="279"/>
      <c r="F75" s="280"/>
      <c r="G75" s="283"/>
      <c r="H75" s="276"/>
      <c r="I75" s="276"/>
      <c r="J75" s="277"/>
      <c r="K75" s="276"/>
      <c r="L75" s="276"/>
      <c r="M75" s="277"/>
      <c r="N75" s="277"/>
    </row>
    <row r="76" spans="1:14" ht="18.75" customHeight="1" x14ac:dyDescent="0.25">
      <c r="A76" s="84">
        <v>13</v>
      </c>
      <c r="B76" s="84" t="s">
        <v>220</v>
      </c>
      <c r="C76" s="84" t="s">
        <v>221</v>
      </c>
      <c r="D76" s="116">
        <v>28000000</v>
      </c>
      <c r="E76" s="156">
        <v>23943202.620000001</v>
      </c>
      <c r="F76" s="176">
        <v>40000000</v>
      </c>
      <c r="G76" s="375">
        <f>SUM(F76:F80)</f>
        <v>234000000</v>
      </c>
      <c r="H76" s="116">
        <v>10943531.34</v>
      </c>
      <c r="I76" s="116">
        <v>16000000</v>
      </c>
      <c r="J76" s="182"/>
      <c r="K76" s="116">
        <v>65000000</v>
      </c>
      <c r="L76" s="116">
        <v>177000000</v>
      </c>
      <c r="M76" s="182"/>
      <c r="N76" s="182"/>
    </row>
    <row r="77" spans="1:14" ht="18.75" customHeight="1" x14ac:dyDescent="0.25">
      <c r="A77" s="84">
        <v>14</v>
      </c>
      <c r="B77" s="84" t="s">
        <v>222</v>
      </c>
      <c r="C77" s="84" t="s">
        <v>223</v>
      </c>
      <c r="D77" s="116">
        <v>9000000</v>
      </c>
      <c r="E77" s="156">
        <v>8471614</v>
      </c>
      <c r="F77" s="176">
        <v>14000000</v>
      </c>
      <c r="G77" s="374"/>
      <c r="H77" s="116">
        <v>2383357.08</v>
      </c>
      <c r="I77" s="116">
        <v>5600000</v>
      </c>
      <c r="J77" s="207"/>
      <c r="K77" s="116">
        <v>50000000</v>
      </c>
      <c r="L77" s="116">
        <v>114000000</v>
      </c>
      <c r="M77" s="207"/>
      <c r="N77" s="207"/>
    </row>
    <row r="78" spans="1:14" ht="18.75" customHeight="1" x14ac:dyDescent="0.25">
      <c r="A78" s="84">
        <v>15</v>
      </c>
      <c r="B78" s="84" t="s">
        <v>224</v>
      </c>
      <c r="C78" s="84" t="s">
        <v>225</v>
      </c>
      <c r="D78" s="116">
        <v>86000000</v>
      </c>
      <c r="E78" s="156">
        <v>73143865.5</v>
      </c>
      <c r="F78" s="176">
        <v>100000000</v>
      </c>
      <c r="G78" s="374"/>
      <c r="H78" s="116">
        <v>39288790.299999997</v>
      </c>
      <c r="I78" s="116">
        <v>40000000</v>
      </c>
      <c r="J78" s="207"/>
      <c r="K78" s="116">
        <v>87000000</v>
      </c>
      <c r="L78" s="116">
        <v>214000000</v>
      </c>
      <c r="M78" s="207"/>
      <c r="N78" s="207"/>
    </row>
    <row r="79" spans="1:14" ht="18.75" customHeight="1" x14ac:dyDescent="0.25">
      <c r="A79" s="84">
        <v>16</v>
      </c>
      <c r="B79" s="38" t="s">
        <v>226</v>
      </c>
      <c r="C79" s="84" t="s">
        <v>227</v>
      </c>
      <c r="D79" s="116">
        <v>35000000</v>
      </c>
      <c r="E79" s="156">
        <v>29408326.829999998</v>
      </c>
      <c r="F79" s="176">
        <v>50000000</v>
      </c>
      <c r="G79" s="374"/>
      <c r="H79" s="116">
        <v>8110581.6500000004</v>
      </c>
      <c r="I79" s="116">
        <v>20000000</v>
      </c>
      <c r="J79" s="207"/>
      <c r="K79" s="116">
        <v>85000000</v>
      </c>
      <c r="L79" s="116">
        <v>195000000</v>
      </c>
      <c r="M79" s="207"/>
      <c r="N79" s="207"/>
    </row>
    <row r="80" spans="1:14" ht="18.75" customHeight="1" x14ac:dyDescent="0.25">
      <c r="A80" s="84">
        <v>17</v>
      </c>
      <c r="B80" s="84" t="s">
        <v>228</v>
      </c>
      <c r="C80" s="84" t="s">
        <v>229</v>
      </c>
      <c r="D80" s="116">
        <v>20000000</v>
      </c>
      <c r="E80" s="156">
        <v>17793916.670000002</v>
      </c>
      <c r="F80" s="176">
        <v>30000000</v>
      </c>
      <c r="G80" s="376"/>
      <c r="H80" s="116">
        <v>6276390.3399999999</v>
      </c>
      <c r="I80" s="116">
        <v>12000000</v>
      </c>
      <c r="J80" s="202">
        <f>SUM(I76:I80)</f>
        <v>93600000</v>
      </c>
      <c r="K80" s="116">
        <v>21000000</v>
      </c>
      <c r="L80" s="116">
        <v>48000000</v>
      </c>
      <c r="M80" s="202">
        <f>SUM(K76:K80)</f>
        <v>308000000</v>
      </c>
      <c r="N80" s="202">
        <f>M80-J80</f>
        <v>214400000</v>
      </c>
    </row>
    <row r="81" spans="1:14" ht="18.75" customHeight="1" x14ac:dyDescent="0.25">
      <c r="A81" s="180"/>
      <c r="B81" s="180"/>
      <c r="C81" s="180"/>
      <c r="D81" s="213"/>
      <c r="E81" s="69"/>
      <c r="F81" s="181"/>
      <c r="G81" s="306"/>
      <c r="H81" s="213"/>
      <c r="I81" s="213"/>
      <c r="J81" s="305"/>
      <c r="K81" s="213"/>
      <c r="L81" s="213"/>
      <c r="M81" s="305"/>
      <c r="N81" s="305"/>
    </row>
    <row r="82" spans="1:14" ht="18.75" customHeight="1" x14ac:dyDescent="0.25">
      <c r="A82" s="292" t="s">
        <v>283</v>
      </c>
      <c r="B82" s="157"/>
      <c r="D82" s="293"/>
      <c r="E82" s="294"/>
      <c r="F82" s="157"/>
      <c r="G82" s="157"/>
      <c r="H82" s="293"/>
      <c r="I82" s="157" t="s">
        <v>284</v>
      </c>
      <c r="M82" s="157" t="s">
        <v>285</v>
      </c>
    </row>
    <row r="83" spans="1:14" ht="18.75" customHeight="1" x14ac:dyDescent="0.25">
      <c r="A83" s="292" t="s">
        <v>282</v>
      </c>
      <c r="B83" s="157"/>
      <c r="D83" s="293"/>
      <c r="E83" s="294"/>
      <c r="F83" s="157"/>
      <c r="G83" s="157"/>
      <c r="H83" s="293"/>
      <c r="I83" t="s">
        <v>289</v>
      </c>
      <c r="M83" s="295" t="s">
        <v>287</v>
      </c>
    </row>
    <row r="84" spans="1:14" ht="18.75" customHeight="1" x14ac:dyDescent="0.25">
      <c r="A84" s="292" t="s">
        <v>286</v>
      </c>
      <c r="I84" t="s">
        <v>290</v>
      </c>
      <c r="M84" s="295" t="s">
        <v>134</v>
      </c>
    </row>
    <row r="85" spans="1:14" ht="18.75" customHeight="1" x14ac:dyDescent="0.25">
      <c r="A85" s="291"/>
      <c r="M85" s="295" t="s">
        <v>288</v>
      </c>
    </row>
    <row r="86" spans="1:14" ht="18.75" customHeight="1" x14ac:dyDescent="0.25">
      <c r="A86" s="278" t="s">
        <v>76</v>
      </c>
      <c r="B86" s="277"/>
      <c r="C86" s="277"/>
      <c r="D86" s="276"/>
      <c r="E86" s="279"/>
      <c r="F86" s="280"/>
      <c r="G86" s="283"/>
      <c r="H86" s="276"/>
      <c r="I86" s="276"/>
      <c r="J86" s="277"/>
      <c r="K86" s="276"/>
      <c r="L86" s="276"/>
      <c r="M86" s="277"/>
      <c r="N86" s="277"/>
    </row>
    <row r="87" spans="1:14" ht="18.75" customHeight="1" x14ac:dyDescent="0.25">
      <c r="A87" s="197">
        <v>18</v>
      </c>
      <c r="B87" s="197" t="s">
        <v>230</v>
      </c>
      <c r="C87" s="197" t="s">
        <v>231</v>
      </c>
      <c r="D87" s="199">
        <v>120000000</v>
      </c>
      <c r="E87" s="227">
        <v>59199128.619999997</v>
      </c>
      <c r="F87" s="198">
        <v>160000000</v>
      </c>
      <c r="G87" s="374">
        <f>SUM(F87:F89)</f>
        <v>319000000</v>
      </c>
      <c r="H87" s="199">
        <v>31252197.600000001</v>
      </c>
      <c r="I87" s="199">
        <v>64000000</v>
      </c>
      <c r="J87" s="207"/>
      <c r="K87" s="116">
        <v>196000000</v>
      </c>
      <c r="L87" s="199">
        <v>483000000</v>
      </c>
      <c r="M87" s="207"/>
      <c r="N87" s="207"/>
    </row>
    <row r="88" spans="1:14" ht="18.75" customHeight="1" x14ac:dyDescent="0.25">
      <c r="A88" s="84">
        <v>19</v>
      </c>
      <c r="B88" s="84" t="s">
        <v>232</v>
      </c>
      <c r="C88" s="84" t="s">
        <v>233</v>
      </c>
      <c r="D88" s="116">
        <v>120000000</v>
      </c>
      <c r="E88" s="156">
        <v>79342305.370000005</v>
      </c>
      <c r="F88" s="176">
        <v>150000000</v>
      </c>
      <c r="G88" s="374"/>
      <c r="H88" s="116">
        <v>27934868.699999999</v>
      </c>
      <c r="I88" s="116">
        <v>60000000</v>
      </c>
      <c r="J88" s="207"/>
      <c r="K88" s="116">
        <v>152000000</v>
      </c>
      <c r="L88" s="116">
        <v>376000000</v>
      </c>
      <c r="M88" s="207"/>
      <c r="N88" s="207"/>
    </row>
    <row r="89" spans="1:14" ht="18.75" customHeight="1" x14ac:dyDescent="0.25">
      <c r="A89" s="84">
        <v>20</v>
      </c>
      <c r="B89" s="84" t="s">
        <v>234</v>
      </c>
      <c r="C89" s="84" t="s">
        <v>235</v>
      </c>
      <c r="D89" s="116">
        <v>5000000</v>
      </c>
      <c r="E89" s="156">
        <v>2927371.82</v>
      </c>
      <c r="F89" s="176">
        <v>9000000</v>
      </c>
      <c r="G89" s="376"/>
      <c r="H89" s="116">
        <v>0</v>
      </c>
      <c r="I89" s="116">
        <v>3600000</v>
      </c>
      <c r="J89" s="202">
        <f>SUM(I87:I89)</f>
        <v>127600000</v>
      </c>
      <c r="K89" s="116">
        <v>4000000</v>
      </c>
      <c r="L89" s="116">
        <v>9000000</v>
      </c>
      <c r="M89" s="202">
        <f>SUM(K87:K89)</f>
        <v>352000000</v>
      </c>
      <c r="N89" s="202">
        <f>M89-J89</f>
        <v>224400000</v>
      </c>
    </row>
    <row r="90" spans="1:14" ht="18.75" customHeight="1" x14ac:dyDescent="0.25">
      <c r="A90" s="278" t="s">
        <v>64</v>
      </c>
      <c r="B90" s="277"/>
      <c r="C90" s="277"/>
      <c r="D90" s="276"/>
      <c r="E90" s="279"/>
      <c r="F90" s="280"/>
      <c r="G90" s="283"/>
      <c r="H90" s="276"/>
      <c r="I90" s="276"/>
      <c r="J90" s="276"/>
      <c r="K90" s="276"/>
      <c r="L90" s="276"/>
      <c r="M90" s="276"/>
      <c r="N90" s="276"/>
    </row>
    <row r="91" spans="1:14" ht="18.75" customHeight="1" x14ac:dyDescent="0.25">
      <c r="A91" s="197">
        <v>21</v>
      </c>
      <c r="B91" s="197" t="s">
        <v>236</v>
      </c>
      <c r="C91" s="197" t="s">
        <v>237</v>
      </c>
      <c r="D91" s="199">
        <v>42000000</v>
      </c>
      <c r="E91" s="227">
        <v>21444973.280000001</v>
      </c>
      <c r="F91" s="198">
        <v>61000000</v>
      </c>
      <c r="G91" s="374">
        <f>SUM(F91:F96)</f>
        <v>247000000</v>
      </c>
      <c r="H91" s="199">
        <v>49182219.25</v>
      </c>
      <c r="I91" s="199">
        <v>24400000</v>
      </c>
      <c r="J91" s="207"/>
      <c r="K91" s="116">
        <v>44000000</v>
      </c>
      <c r="L91" s="199">
        <v>100000000</v>
      </c>
      <c r="M91" s="207"/>
      <c r="N91" s="207"/>
    </row>
    <row r="92" spans="1:14" ht="18.75" customHeight="1" x14ac:dyDescent="0.25">
      <c r="A92" s="84">
        <v>22</v>
      </c>
      <c r="B92" s="84" t="s">
        <v>238</v>
      </c>
      <c r="C92" s="84" t="s">
        <v>239</v>
      </c>
      <c r="D92" s="116">
        <v>47000000</v>
      </c>
      <c r="E92" s="156">
        <v>21025426.949999999</v>
      </c>
      <c r="F92" s="176">
        <v>80000000</v>
      </c>
      <c r="G92" s="374"/>
      <c r="H92" s="116">
        <v>21266117.84</v>
      </c>
      <c r="I92" s="116">
        <v>32000000</v>
      </c>
      <c r="J92" s="207"/>
      <c r="K92" s="116">
        <v>60000000</v>
      </c>
      <c r="L92" s="116">
        <v>150000000</v>
      </c>
      <c r="M92" s="207"/>
      <c r="N92" s="207"/>
    </row>
    <row r="93" spans="1:14" ht="18.75" customHeight="1" x14ac:dyDescent="0.25">
      <c r="A93" s="84">
        <v>23</v>
      </c>
      <c r="B93" s="84" t="s">
        <v>240</v>
      </c>
      <c r="C93" s="84" t="s">
        <v>241</v>
      </c>
      <c r="D93" s="116">
        <v>14000000</v>
      </c>
      <c r="E93" s="156">
        <v>14000000</v>
      </c>
      <c r="F93" s="176">
        <v>21000000</v>
      </c>
      <c r="G93" s="374"/>
      <c r="H93" s="116">
        <v>6050000</v>
      </c>
      <c r="I93" s="116">
        <v>8400000</v>
      </c>
      <c r="J93" s="207"/>
      <c r="K93" s="116">
        <v>19000000</v>
      </c>
      <c r="L93" s="116">
        <v>43000000</v>
      </c>
      <c r="M93" s="207"/>
      <c r="N93" s="207"/>
    </row>
    <row r="94" spans="1:14" ht="18.75" customHeight="1" x14ac:dyDescent="0.25">
      <c r="A94" s="84">
        <v>24</v>
      </c>
      <c r="B94" s="84" t="s">
        <v>242</v>
      </c>
      <c r="C94" s="84" t="s">
        <v>243</v>
      </c>
      <c r="D94" s="116">
        <v>20000000</v>
      </c>
      <c r="E94" s="156">
        <v>9018159.3100000005</v>
      </c>
      <c r="F94" s="176">
        <v>30000000</v>
      </c>
      <c r="G94" s="374"/>
      <c r="H94" s="116">
        <v>8209994</v>
      </c>
      <c r="I94" s="116">
        <v>12000000</v>
      </c>
      <c r="J94" s="207"/>
      <c r="K94" s="116">
        <v>34000000</v>
      </c>
      <c r="L94" s="116">
        <v>79000000</v>
      </c>
      <c r="M94" s="207"/>
      <c r="N94" s="207"/>
    </row>
    <row r="95" spans="1:14" ht="18.75" customHeight="1" x14ac:dyDescent="0.25">
      <c r="A95" s="84">
        <v>25</v>
      </c>
      <c r="B95" s="84" t="s">
        <v>244</v>
      </c>
      <c r="C95" s="84" t="s">
        <v>245</v>
      </c>
      <c r="D95" s="116">
        <v>30000000</v>
      </c>
      <c r="E95" s="156">
        <v>16455431.470000001</v>
      </c>
      <c r="F95" s="176">
        <v>40000000</v>
      </c>
      <c r="G95" s="374"/>
      <c r="H95" s="116">
        <v>2384868.5299999998</v>
      </c>
      <c r="I95" s="116">
        <v>16000000</v>
      </c>
      <c r="J95" s="207"/>
      <c r="K95" s="116">
        <v>100000000</v>
      </c>
      <c r="L95" s="116">
        <v>229000000</v>
      </c>
      <c r="M95" s="207"/>
      <c r="N95" s="207"/>
    </row>
    <row r="96" spans="1:14" ht="18.75" customHeight="1" x14ac:dyDescent="0.25">
      <c r="A96" s="182">
        <v>26</v>
      </c>
      <c r="B96" s="182" t="s">
        <v>246</v>
      </c>
      <c r="C96" s="182" t="s">
        <v>247</v>
      </c>
      <c r="D96" s="206">
        <v>10000000</v>
      </c>
      <c r="E96" s="228">
        <v>8039013.3200000003</v>
      </c>
      <c r="F96" s="183">
        <v>15000000</v>
      </c>
      <c r="G96" s="374"/>
      <c r="H96" s="206">
        <v>1367764.2</v>
      </c>
      <c r="I96" s="206">
        <v>6000000</v>
      </c>
      <c r="J96" s="263">
        <f>SUM(I91:I96)</f>
        <v>98800000</v>
      </c>
      <c r="K96" s="116">
        <v>15000000</v>
      </c>
      <c r="L96" s="206">
        <v>34000000</v>
      </c>
      <c r="M96" s="263">
        <f>SUM(K91:K96)</f>
        <v>272000000</v>
      </c>
      <c r="N96" s="263">
        <f>M96-J96</f>
        <v>173200000</v>
      </c>
    </row>
    <row r="97" spans="1:15" ht="18.75" customHeight="1" x14ac:dyDescent="0.25">
      <c r="A97" s="278" t="s">
        <v>54</v>
      </c>
      <c r="B97" s="277"/>
      <c r="C97" s="277"/>
      <c r="D97" s="276"/>
      <c r="E97" s="279"/>
      <c r="F97" s="280"/>
      <c r="G97" s="283"/>
      <c r="H97" s="276"/>
      <c r="I97" s="276"/>
      <c r="J97" s="277"/>
      <c r="K97" s="276"/>
      <c r="L97" s="276"/>
      <c r="M97" s="277"/>
      <c r="N97" s="277"/>
    </row>
    <row r="98" spans="1:15" ht="18.75" customHeight="1" x14ac:dyDescent="0.25">
      <c r="A98" s="197">
        <v>27</v>
      </c>
      <c r="B98" s="197" t="s">
        <v>248</v>
      </c>
      <c r="C98" s="197" t="s">
        <v>157</v>
      </c>
      <c r="D98" s="199">
        <v>36000000</v>
      </c>
      <c r="E98" s="227">
        <v>2142879</v>
      </c>
      <c r="F98" s="198">
        <v>0</v>
      </c>
      <c r="G98" s="198">
        <v>0</v>
      </c>
      <c r="H98" s="199">
        <v>0</v>
      </c>
      <c r="I98" s="199"/>
      <c r="J98" s="207"/>
      <c r="K98" s="208"/>
      <c r="L98" s="199"/>
      <c r="M98" s="207"/>
      <c r="N98" s="207"/>
    </row>
    <row r="99" spans="1:15" ht="18.75" customHeight="1" x14ac:dyDescent="0.25">
      <c r="A99" s="182">
        <v>28</v>
      </c>
      <c r="B99" s="84" t="s">
        <v>267</v>
      </c>
      <c r="C99" s="182" t="s">
        <v>156</v>
      </c>
      <c r="D99" s="206">
        <v>58000000</v>
      </c>
      <c r="E99" s="156">
        <v>4607490.3499999996</v>
      </c>
      <c r="F99" s="176">
        <v>60000000</v>
      </c>
      <c r="G99" s="176">
        <f>F99</f>
        <v>60000000</v>
      </c>
      <c r="H99" s="116">
        <v>28742540.440000001</v>
      </c>
      <c r="I99" s="116">
        <v>24000000</v>
      </c>
      <c r="J99" s="207"/>
      <c r="K99" s="116">
        <v>0</v>
      </c>
      <c r="L99" s="116">
        <v>184000000</v>
      </c>
      <c r="M99" s="116"/>
      <c r="N99" s="116"/>
    </row>
    <row r="100" spans="1:15" ht="18.75" customHeight="1" x14ac:dyDescent="0.25">
      <c r="A100" s="182">
        <v>29</v>
      </c>
      <c r="B100" s="197" t="s">
        <v>269</v>
      </c>
      <c r="C100" s="182" t="s">
        <v>268</v>
      </c>
      <c r="D100" s="206">
        <v>0</v>
      </c>
      <c r="E100" s="228">
        <v>0</v>
      </c>
      <c r="F100" s="198">
        <v>163000000</v>
      </c>
      <c r="G100" s="183">
        <f>F100</f>
        <v>163000000</v>
      </c>
      <c r="H100" s="206">
        <v>0</v>
      </c>
      <c r="I100" s="206">
        <v>65200000</v>
      </c>
      <c r="J100" s="212">
        <f>SUM(I99:I100)</f>
        <v>89200000</v>
      </c>
      <c r="K100" s="116">
        <v>0</v>
      </c>
      <c r="L100" s="116">
        <v>92000000</v>
      </c>
      <c r="M100" s="116">
        <f>SUM(K99:K100)</f>
        <v>0</v>
      </c>
      <c r="N100" s="312" t="s">
        <v>296</v>
      </c>
    </row>
    <row r="101" spans="1:15" ht="22.5" customHeight="1" thickBot="1" x14ac:dyDescent="0.3">
      <c r="A101" s="84"/>
      <c r="B101" s="84"/>
      <c r="C101" s="107"/>
      <c r="D101" s="204">
        <f t="shared" ref="D101:L101" si="1">SUM(D62:D100)</f>
        <v>1620000000</v>
      </c>
      <c r="E101" s="229">
        <f t="shared" si="1"/>
        <v>802412669.32000005</v>
      </c>
      <c r="F101" s="204">
        <f t="shared" si="1"/>
        <v>2472000000</v>
      </c>
      <c r="G101" s="204">
        <f t="shared" si="1"/>
        <v>2472000000</v>
      </c>
      <c r="H101" s="204">
        <f t="shared" si="1"/>
        <v>406000356.63999999</v>
      </c>
      <c r="I101" s="204">
        <f>SUM(I62:I100)</f>
        <v>988800000</v>
      </c>
      <c r="J101" s="204">
        <f t="shared" si="1"/>
        <v>988800000</v>
      </c>
      <c r="K101" s="136">
        <f t="shared" si="1"/>
        <v>2280000000</v>
      </c>
      <c r="L101" s="136">
        <f t="shared" si="1"/>
        <v>5700000000</v>
      </c>
      <c r="M101" s="136">
        <f>SUM(M62:M100)</f>
        <v>2280000000</v>
      </c>
      <c r="N101" s="136">
        <f>N70+N74+N80+N89+N96+N100</f>
        <v>1291200000</v>
      </c>
      <c r="O101" s="290">
        <f>M101-J101</f>
        <v>1291200000</v>
      </c>
    </row>
    <row r="102" spans="1:15" ht="18.75" customHeight="1" thickTop="1" x14ac:dyDescent="0.25">
      <c r="B102" s="177"/>
      <c r="G102" s="180"/>
      <c r="H102" s="179"/>
      <c r="I102" s="180"/>
    </row>
    <row r="103" spans="1:15" ht="19.5" customHeight="1" x14ac:dyDescent="0.25">
      <c r="A103" s="291" t="s">
        <v>294</v>
      </c>
      <c r="G103" s="180"/>
      <c r="H103" s="179"/>
      <c r="I103" s="180"/>
    </row>
    <row r="104" spans="1:15" x14ac:dyDescent="0.25">
      <c r="A104" s="180"/>
      <c r="B104" s="180"/>
      <c r="C104" s="180"/>
      <c r="D104" s="179"/>
      <c r="E104" s="240" t="e">
        <f>#REF!-#REF!</f>
        <v>#REF!</v>
      </c>
      <c r="F104" s="240" t="e">
        <f>#REF!-#REF!</f>
        <v>#REF!</v>
      </c>
      <c r="G104" s="240"/>
      <c r="H104" s="240" t="e">
        <f>#REF!-#REF!</f>
        <v>#REF!</v>
      </c>
      <c r="I104" s="179"/>
    </row>
    <row r="105" spans="1:15" ht="29.25" customHeight="1" x14ac:dyDescent="0.25">
      <c r="A105" s="292" t="s">
        <v>283</v>
      </c>
      <c r="B105" s="157"/>
      <c r="D105" s="293"/>
      <c r="E105" s="294"/>
      <c r="F105" s="157"/>
      <c r="G105" s="157"/>
      <c r="H105" s="293"/>
      <c r="I105" s="157" t="s">
        <v>284</v>
      </c>
      <c r="M105" s="157" t="s">
        <v>285</v>
      </c>
    </row>
    <row r="106" spans="1:15" ht="21.75" customHeight="1" x14ac:dyDescent="0.25">
      <c r="A106" s="292" t="s">
        <v>282</v>
      </c>
      <c r="B106" s="157"/>
      <c r="D106" s="293"/>
      <c r="E106" s="294"/>
      <c r="F106" s="157"/>
      <c r="G106" s="157"/>
      <c r="H106" s="293"/>
      <c r="I106" t="s">
        <v>289</v>
      </c>
      <c r="M106" s="295" t="s">
        <v>287</v>
      </c>
    </row>
    <row r="107" spans="1:15" ht="15.75" x14ac:dyDescent="0.25">
      <c r="A107" s="292" t="s">
        <v>286</v>
      </c>
      <c r="I107" t="s">
        <v>290</v>
      </c>
      <c r="M107" s="295" t="s">
        <v>134</v>
      </c>
    </row>
    <row r="108" spans="1:15" ht="15.75" x14ac:dyDescent="0.25">
      <c r="A108" s="291"/>
      <c r="M108" s="295" t="s">
        <v>288</v>
      </c>
    </row>
    <row r="109" spans="1:15" ht="40.5" customHeight="1" x14ac:dyDescent="0.25">
      <c r="A109" s="180"/>
      <c r="B109" s="180"/>
      <c r="C109" s="178"/>
      <c r="D109" s="185"/>
      <c r="E109" s="232"/>
      <c r="G109" s="180"/>
      <c r="H109" s="186"/>
      <c r="I109" s="179"/>
    </row>
    <row r="110" spans="1:15" x14ac:dyDescent="0.25">
      <c r="A110" s="180"/>
      <c r="B110" s="180"/>
      <c r="C110" s="179"/>
      <c r="D110" s="184"/>
      <c r="E110" s="69"/>
      <c r="G110" s="179"/>
      <c r="H110" s="179"/>
      <c r="I110" s="179"/>
    </row>
    <row r="111" spans="1:15" x14ac:dyDescent="0.25">
      <c r="A111" s="180"/>
      <c r="B111" s="180"/>
      <c r="C111" s="179"/>
      <c r="D111" s="184"/>
      <c r="E111" s="69"/>
      <c r="F111" s="172"/>
      <c r="G111" s="179"/>
      <c r="H111" s="179"/>
      <c r="I111" s="180"/>
    </row>
    <row r="112" spans="1:15" x14ac:dyDescent="0.25">
      <c r="A112" s="180"/>
      <c r="B112" s="180"/>
      <c r="C112" s="179"/>
      <c r="D112" s="184"/>
      <c r="E112" s="69"/>
    </row>
    <row r="113" spans="1:5" x14ac:dyDescent="0.25">
      <c r="A113" s="180"/>
      <c r="B113" s="180"/>
      <c r="C113" s="179"/>
      <c r="D113" s="184"/>
      <c r="E113" s="69"/>
    </row>
    <row r="114" spans="1:5" x14ac:dyDescent="0.25">
      <c r="A114" s="180"/>
      <c r="B114" s="180"/>
      <c r="C114" s="187"/>
      <c r="D114" s="187"/>
      <c r="E114" s="69"/>
    </row>
    <row r="115" spans="1:5" x14ac:dyDescent="0.25">
      <c r="A115" s="180"/>
      <c r="B115" s="180"/>
      <c r="C115" s="179"/>
      <c r="D115" s="179"/>
      <c r="E115" s="69"/>
    </row>
    <row r="116" spans="1:5" ht="22.5" customHeight="1" x14ac:dyDescent="0.25">
      <c r="A116" s="180"/>
      <c r="B116" s="180"/>
      <c r="C116" s="188"/>
      <c r="D116" s="189"/>
      <c r="E116" s="69"/>
    </row>
    <row r="117" spans="1:5" x14ac:dyDescent="0.25">
      <c r="A117" s="180"/>
      <c r="B117" s="180"/>
      <c r="C117" s="180"/>
      <c r="D117" s="179"/>
      <c r="E117" s="69"/>
    </row>
  </sheetData>
  <mergeCells count="13">
    <mergeCell ref="G91:G96"/>
    <mergeCell ref="G40:G46"/>
    <mergeCell ref="A61:B61"/>
    <mergeCell ref="G62:G70"/>
    <mergeCell ref="G72:G74"/>
    <mergeCell ref="G76:G80"/>
    <mergeCell ref="G87:G89"/>
    <mergeCell ref="G23:G32"/>
    <mergeCell ref="A5:B5"/>
    <mergeCell ref="G6:G11"/>
    <mergeCell ref="J6:J11"/>
    <mergeCell ref="G13:G15"/>
    <mergeCell ref="G17:G21"/>
  </mergeCells>
  <pageMargins left="0.81" right="0.39" top="0.31" bottom="0.27" header="0.3" footer="0.3"/>
  <pageSetup paperSize="9" scale="84" orientation="landscape" r:id="rId1"/>
  <headerFooter>
    <oddFooter>Page &amp;P</oddFooter>
  </headerFooter>
  <rowBreaks count="3" manualBreakCount="3">
    <brk id="38" max="13" man="1"/>
    <brk id="57" max="13" man="1"/>
    <brk id="8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Normal="100" workbookViewId="0">
      <selection activeCell="C34" sqref="C1:D1048576"/>
    </sheetView>
  </sheetViews>
  <sheetFormatPr defaultRowHeight="15" x14ac:dyDescent="0.25"/>
  <cols>
    <col min="2" max="2" width="30.85546875" customWidth="1"/>
    <col min="3" max="3" width="15.140625" customWidth="1"/>
    <col min="4" max="4" width="16.28515625" customWidth="1"/>
    <col min="5" max="5" width="16" customWidth="1"/>
    <col min="6" max="6" width="15.42578125" customWidth="1"/>
    <col min="7" max="7" width="15" customWidth="1"/>
    <col min="8" max="8" width="19" customWidth="1"/>
    <col min="9" max="9" width="14.85546875" customWidth="1"/>
    <col min="10" max="10" width="17.140625" customWidth="1"/>
    <col min="11" max="11" width="15.85546875" customWidth="1"/>
    <col min="12" max="12" width="16.140625" customWidth="1"/>
  </cols>
  <sheetData>
    <row r="1" spans="1:12" ht="21" customHeight="1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91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90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103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394">
        <v>2023</v>
      </c>
      <c r="F5" s="395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38.25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0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85">
        <v>2001</v>
      </c>
      <c r="B7" s="12" t="s">
        <v>5</v>
      </c>
      <c r="C7" s="42">
        <v>0</v>
      </c>
      <c r="D7" s="42"/>
      <c r="E7" s="29"/>
      <c r="F7" s="42"/>
      <c r="G7" s="84"/>
      <c r="H7" s="42"/>
      <c r="I7" s="156">
        <v>0</v>
      </c>
      <c r="J7" s="156">
        <v>0</v>
      </c>
      <c r="K7" s="84"/>
      <c r="L7" s="84"/>
    </row>
    <row r="8" spans="1:12" x14ac:dyDescent="0.25">
      <c r="A8" s="90">
        <v>2003</v>
      </c>
      <c r="B8" s="14" t="s">
        <v>17</v>
      </c>
      <c r="C8" s="42">
        <v>1000000</v>
      </c>
      <c r="D8" s="36">
        <v>0</v>
      </c>
      <c r="E8" s="36">
        <v>500000</v>
      </c>
      <c r="F8" s="51">
        <v>0</v>
      </c>
      <c r="G8" s="36">
        <v>0</v>
      </c>
      <c r="H8" s="51">
        <v>0</v>
      </c>
      <c r="I8" s="156">
        <v>0</v>
      </c>
      <c r="J8" s="156">
        <v>0</v>
      </c>
      <c r="K8" s="84"/>
      <c r="L8" s="84"/>
    </row>
    <row r="9" spans="1:12" x14ac:dyDescent="0.25">
      <c r="A9" s="92">
        <v>2102</v>
      </c>
      <c r="B9" s="14" t="s">
        <v>4</v>
      </c>
      <c r="C9" s="36">
        <v>500000</v>
      </c>
      <c r="D9" s="36">
        <v>0</v>
      </c>
      <c r="E9" s="36">
        <v>500000</v>
      </c>
      <c r="F9" s="36">
        <v>0</v>
      </c>
      <c r="G9" s="36">
        <v>0</v>
      </c>
      <c r="H9" s="36">
        <v>0</v>
      </c>
      <c r="I9" s="156">
        <v>0</v>
      </c>
      <c r="J9" s="156">
        <v>0</v>
      </c>
      <c r="K9" s="84"/>
      <c r="L9" s="84"/>
    </row>
    <row r="10" spans="1:12" ht="16.5" thickBot="1" x14ac:dyDescent="0.3">
      <c r="A10" s="5" t="s">
        <v>0</v>
      </c>
      <c r="B10" s="5"/>
      <c r="C10" s="3">
        <f t="shared" ref="C10:J10" si="0">SUM(C7:C9)</f>
        <v>1500000</v>
      </c>
      <c r="D10" s="3">
        <f t="shared" si="0"/>
        <v>0</v>
      </c>
      <c r="E10" s="3">
        <f t="shared" si="0"/>
        <v>1000000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ref="I10" si="1">SUM(I7:I9)</f>
        <v>0</v>
      </c>
      <c r="J10" s="350">
        <f t="shared" si="0"/>
        <v>0</v>
      </c>
      <c r="K10" s="84"/>
      <c r="L10" s="84"/>
    </row>
    <row r="11" spans="1:12" ht="16.5" thickTop="1" x14ac:dyDescent="0.25">
      <c r="A11" s="27"/>
      <c r="B11" s="27"/>
      <c r="C11" s="26"/>
      <c r="D11" s="26"/>
      <c r="E11" s="26"/>
      <c r="F11" s="26"/>
      <c r="G11" s="26"/>
      <c r="H11" s="26"/>
    </row>
    <row r="12" spans="1:12" x14ac:dyDescent="0.25">
      <c r="A12" s="18" t="s">
        <v>90</v>
      </c>
      <c r="B12" s="19"/>
      <c r="C12" s="19"/>
      <c r="D12" s="19"/>
      <c r="E12" s="19"/>
      <c r="F12" s="19"/>
      <c r="G12" s="19"/>
      <c r="H12" s="19"/>
    </row>
    <row r="13" spans="1:12" ht="15.75" x14ac:dyDescent="0.25">
      <c r="A13" s="18" t="s">
        <v>62</v>
      </c>
      <c r="B13" s="17"/>
      <c r="C13" s="1"/>
      <c r="D13" s="1"/>
      <c r="E13" s="1"/>
      <c r="F13" s="1"/>
      <c r="G13" s="1"/>
      <c r="H13" s="1"/>
    </row>
    <row r="14" spans="1:12" ht="15" customHeight="1" x14ac:dyDescent="0.25">
      <c r="A14" s="381" t="s">
        <v>10</v>
      </c>
      <c r="B14" s="382"/>
      <c r="C14" s="394">
        <v>2022</v>
      </c>
      <c r="D14" s="395"/>
      <c r="E14" s="403">
        <v>2023</v>
      </c>
      <c r="F14" s="404"/>
      <c r="G14" s="392">
        <v>2024</v>
      </c>
      <c r="H14" s="392"/>
      <c r="I14" s="400" t="s">
        <v>276</v>
      </c>
      <c r="J14" s="379">
        <v>2025</v>
      </c>
      <c r="K14" s="379"/>
      <c r="L14" s="377" t="s">
        <v>305</v>
      </c>
    </row>
    <row r="15" spans="1:12" ht="27" customHeight="1" x14ac:dyDescent="0.25">
      <c r="A15" s="383"/>
      <c r="B15" s="384"/>
      <c r="C15" s="31" t="s">
        <v>7</v>
      </c>
      <c r="D15" s="145" t="s">
        <v>8</v>
      </c>
      <c r="E15" s="126" t="s">
        <v>7</v>
      </c>
      <c r="F15" s="217" t="s">
        <v>8</v>
      </c>
      <c r="G15" s="31" t="s">
        <v>7</v>
      </c>
      <c r="H15" s="310" t="s">
        <v>8</v>
      </c>
      <c r="I15" s="401"/>
      <c r="J15" s="352" t="s">
        <v>7</v>
      </c>
      <c r="K15" s="353" t="s">
        <v>304</v>
      </c>
      <c r="L15" s="377"/>
    </row>
    <row r="16" spans="1:12" x14ac:dyDescent="0.25">
      <c r="A16" s="93" t="s">
        <v>125</v>
      </c>
      <c r="B16" s="12" t="s">
        <v>5</v>
      </c>
      <c r="C16" s="36"/>
      <c r="D16" s="36"/>
      <c r="E16" s="36"/>
      <c r="F16" s="36"/>
      <c r="G16" s="36">
        <v>1000000</v>
      </c>
      <c r="H16" s="36">
        <v>674500</v>
      </c>
      <c r="I16" s="116">
        <v>500000</v>
      </c>
      <c r="J16" s="116">
        <v>500000</v>
      </c>
      <c r="K16" s="84"/>
      <c r="L16" s="84"/>
    </row>
    <row r="17" spans="1:12" x14ac:dyDescent="0.25">
      <c r="A17" s="93">
        <v>2003</v>
      </c>
      <c r="B17" s="14" t="s">
        <v>17</v>
      </c>
      <c r="C17" s="36"/>
      <c r="D17" s="36"/>
      <c r="E17" s="36"/>
      <c r="F17" s="36"/>
      <c r="G17" s="36">
        <v>3000000</v>
      </c>
      <c r="H17" s="36">
        <v>2696305</v>
      </c>
      <c r="I17" s="116">
        <v>4000000</v>
      </c>
      <c r="J17" s="116">
        <v>8500000</v>
      </c>
      <c r="K17" s="84"/>
      <c r="L17" s="84"/>
    </row>
    <row r="18" spans="1:12" x14ac:dyDescent="0.25">
      <c r="A18" s="93">
        <v>2102</v>
      </c>
      <c r="B18" s="14" t="s">
        <v>4</v>
      </c>
      <c r="C18" s="36">
        <v>1000000</v>
      </c>
      <c r="D18" s="36">
        <v>64500</v>
      </c>
      <c r="E18" s="36">
        <v>500000</v>
      </c>
      <c r="F18" s="36">
        <v>182050</v>
      </c>
      <c r="G18" s="36">
        <v>2000000</v>
      </c>
      <c r="H18" s="36">
        <v>1989708.4</v>
      </c>
      <c r="I18" s="116">
        <v>5000000</v>
      </c>
      <c r="J18" s="116">
        <v>5000000</v>
      </c>
      <c r="K18" s="84"/>
      <c r="L18" s="84"/>
    </row>
    <row r="19" spans="1:12" x14ac:dyDescent="0.25">
      <c r="A19" s="93" t="s">
        <v>298</v>
      </c>
      <c r="B19" s="14" t="s">
        <v>3</v>
      </c>
      <c r="C19" s="36"/>
      <c r="D19" s="36"/>
      <c r="E19" s="36"/>
      <c r="F19" s="36"/>
      <c r="G19" s="36"/>
      <c r="H19" s="36">
        <v>0</v>
      </c>
      <c r="I19" s="116"/>
      <c r="J19" s="116">
        <v>3000000</v>
      </c>
      <c r="K19" s="84"/>
      <c r="L19" s="84"/>
    </row>
    <row r="20" spans="1:12" x14ac:dyDescent="0.25">
      <c r="A20" s="94">
        <v>2106</v>
      </c>
      <c r="B20" s="6" t="s">
        <v>2</v>
      </c>
      <c r="C20" s="36">
        <v>1000000</v>
      </c>
      <c r="D20" s="36">
        <v>0</v>
      </c>
      <c r="E20" s="36">
        <v>500000</v>
      </c>
      <c r="F20" s="36">
        <v>0</v>
      </c>
      <c r="G20" s="38"/>
      <c r="H20" s="36">
        <v>0</v>
      </c>
      <c r="I20" s="39">
        <v>500000</v>
      </c>
      <c r="J20" s="39">
        <v>500000</v>
      </c>
      <c r="K20" s="84"/>
      <c r="L20" s="84"/>
    </row>
    <row r="21" spans="1:12" x14ac:dyDescent="0.25">
      <c r="A21" s="264">
        <v>2401</v>
      </c>
      <c r="B21" s="8" t="s">
        <v>128</v>
      </c>
      <c r="C21" s="36"/>
      <c r="D21" s="36"/>
      <c r="E21" s="36"/>
      <c r="F21" s="36"/>
      <c r="G21" s="38"/>
      <c r="H21" s="36">
        <v>0</v>
      </c>
      <c r="I21" s="39">
        <v>3500000</v>
      </c>
      <c r="J21" s="39">
        <v>16625000</v>
      </c>
      <c r="K21" s="84"/>
      <c r="L21" s="84"/>
    </row>
    <row r="22" spans="1:12" x14ac:dyDescent="0.25">
      <c r="A22" s="86">
        <v>2505</v>
      </c>
      <c r="B22" s="8" t="s">
        <v>27</v>
      </c>
      <c r="C22" s="36">
        <v>100000</v>
      </c>
      <c r="D22" s="36">
        <v>0</v>
      </c>
      <c r="E22" s="36">
        <v>100000</v>
      </c>
      <c r="F22" s="36">
        <v>99960.3</v>
      </c>
      <c r="G22" s="36">
        <v>200000</v>
      </c>
      <c r="H22" s="36">
        <v>7225</v>
      </c>
      <c r="I22" s="116">
        <v>2000000</v>
      </c>
      <c r="J22" s="116">
        <v>2000000</v>
      </c>
      <c r="K22" s="84"/>
      <c r="L22" s="84"/>
    </row>
    <row r="23" spans="1:12" x14ac:dyDescent="0.25">
      <c r="A23" s="86">
        <v>2507</v>
      </c>
      <c r="B23" s="8" t="s">
        <v>1</v>
      </c>
      <c r="C23" s="36">
        <v>2000000</v>
      </c>
      <c r="D23" s="36">
        <v>0</v>
      </c>
      <c r="E23" s="36">
        <v>100000</v>
      </c>
      <c r="F23" s="36">
        <v>0</v>
      </c>
      <c r="G23" s="36">
        <v>1000000</v>
      </c>
      <c r="H23" s="36">
        <v>0</v>
      </c>
      <c r="I23" s="116">
        <v>500000</v>
      </c>
      <c r="J23" s="116">
        <v>500000</v>
      </c>
      <c r="K23" s="84"/>
      <c r="L23" s="84"/>
    </row>
    <row r="24" spans="1:12" ht="16.5" thickBot="1" x14ac:dyDescent="0.3">
      <c r="A24" s="5" t="s">
        <v>0</v>
      </c>
      <c r="B24" s="5"/>
      <c r="C24" s="3">
        <f t="shared" ref="C24:J24" si="2">SUM(C16:C23)</f>
        <v>4100000</v>
      </c>
      <c r="D24" s="3">
        <f t="shared" si="2"/>
        <v>64500</v>
      </c>
      <c r="E24" s="3">
        <f t="shared" si="2"/>
        <v>1200000</v>
      </c>
      <c r="F24" s="3">
        <f t="shared" si="2"/>
        <v>282010.3</v>
      </c>
      <c r="G24" s="3">
        <f t="shared" si="2"/>
        <v>7200000</v>
      </c>
      <c r="H24" s="3">
        <f t="shared" si="2"/>
        <v>5367738.4000000004</v>
      </c>
      <c r="I24" s="3">
        <f t="shared" si="2"/>
        <v>16000000</v>
      </c>
      <c r="J24" s="350">
        <f t="shared" si="2"/>
        <v>36625000</v>
      </c>
      <c r="K24" s="84"/>
      <c r="L24" s="84"/>
    </row>
    <row r="25" spans="1:12" ht="9" customHeight="1" thickTop="1" x14ac:dyDescent="0.25">
      <c r="A25" s="1"/>
      <c r="B25" s="1"/>
      <c r="C25" s="1"/>
      <c r="D25" s="1"/>
      <c r="E25" s="1"/>
      <c r="F25" s="1"/>
      <c r="G25" s="1"/>
      <c r="H25" s="1"/>
    </row>
    <row r="26" spans="1:12" x14ac:dyDescent="0.25">
      <c r="A26" s="18" t="s">
        <v>90</v>
      </c>
      <c r="B26" s="19"/>
      <c r="C26" s="19"/>
      <c r="D26" s="19"/>
      <c r="E26" s="19"/>
      <c r="F26" s="19"/>
      <c r="G26" s="19"/>
      <c r="H26" s="19"/>
    </row>
    <row r="27" spans="1:12" ht="15.75" x14ac:dyDescent="0.25">
      <c r="A27" s="18" t="s">
        <v>153</v>
      </c>
      <c r="B27" s="17"/>
      <c r="C27" s="1"/>
      <c r="D27" s="1"/>
      <c r="E27" s="1"/>
      <c r="F27" s="1"/>
      <c r="G27" s="1"/>
      <c r="H27" s="1"/>
    </row>
    <row r="28" spans="1:12" ht="15" customHeight="1" x14ac:dyDescent="0.25">
      <c r="A28" s="381" t="s">
        <v>10</v>
      </c>
      <c r="B28" s="382"/>
      <c r="C28" s="394">
        <v>2022</v>
      </c>
      <c r="D28" s="395"/>
      <c r="E28" s="403">
        <v>2023</v>
      </c>
      <c r="F28" s="404"/>
      <c r="G28" s="392">
        <v>2024</v>
      </c>
      <c r="H28" s="392"/>
      <c r="I28" s="400" t="s">
        <v>276</v>
      </c>
      <c r="J28" s="379">
        <v>2025</v>
      </c>
      <c r="K28" s="379"/>
      <c r="L28" s="377" t="s">
        <v>305</v>
      </c>
    </row>
    <row r="29" spans="1:12" ht="33" customHeight="1" x14ac:dyDescent="0.25">
      <c r="A29" s="383"/>
      <c r="B29" s="384"/>
      <c r="C29" s="31" t="s">
        <v>7</v>
      </c>
      <c r="D29" s="145" t="s">
        <v>8</v>
      </c>
      <c r="E29" s="126" t="s">
        <v>7</v>
      </c>
      <c r="F29" s="217" t="s">
        <v>8</v>
      </c>
      <c r="G29" s="31" t="s">
        <v>7</v>
      </c>
      <c r="H29" s="310" t="s">
        <v>8</v>
      </c>
      <c r="I29" s="401"/>
      <c r="J29" s="352" t="s">
        <v>7</v>
      </c>
      <c r="K29" s="353" t="s">
        <v>304</v>
      </c>
      <c r="L29" s="377"/>
    </row>
    <row r="30" spans="1:12" ht="28.5" customHeight="1" x14ac:dyDescent="0.25">
      <c r="A30" s="16">
        <v>2004</v>
      </c>
      <c r="B30" s="46" t="s">
        <v>154</v>
      </c>
      <c r="C30" s="42">
        <v>0</v>
      </c>
      <c r="D30" s="42"/>
      <c r="E30" s="42">
        <v>100000000</v>
      </c>
      <c r="F30" s="42">
        <v>0</v>
      </c>
      <c r="G30" s="156">
        <v>0</v>
      </c>
      <c r="H30" s="42">
        <v>0</v>
      </c>
      <c r="I30" s="84"/>
      <c r="J30" s="156">
        <v>0</v>
      </c>
      <c r="K30" s="84"/>
      <c r="L30" s="84"/>
    </row>
    <row r="31" spans="1:12" ht="28.5" customHeight="1" x14ac:dyDescent="0.25">
      <c r="A31" s="11">
        <v>2103</v>
      </c>
      <c r="B31" s="341" t="s">
        <v>3</v>
      </c>
      <c r="C31" s="95"/>
      <c r="D31" s="95"/>
      <c r="E31" s="95"/>
      <c r="F31" s="95"/>
      <c r="G31" s="228"/>
      <c r="H31" s="95"/>
      <c r="I31" s="182"/>
      <c r="J31" s="116">
        <v>2000000</v>
      </c>
      <c r="K31" s="84"/>
      <c r="L31" s="84"/>
    </row>
    <row r="32" spans="1:12" ht="15" customHeight="1" thickBot="1" x14ac:dyDescent="0.3">
      <c r="A32" s="5" t="s">
        <v>0</v>
      </c>
      <c r="B32" s="5"/>
      <c r="C32" s="3">
        <f t="shared" ref="C32:H32" si="3">SUM(C30:C30)</f>
        <v>0</v>
      </c>
      <c r="D32" s="3">
        <f t="shared" si="3"/>
        <v>0</v>
      </c>
      <c r="E32" s="3">
        <f t="shared" si="3"/>
        <v>100000000</v>
      </c>
      <c r="F32" s="3">
        <f t="shared" si="3"/>
        <v>0</v>
      </c>
      <c r="G32" s="3">
        <f t="shared" si="3"/>
        <v>0</v>
      </c>
      <c r="H32" s="3">
        <f t="shared" si="3"/>
        <v>0</v>
      </c>
      <c r="I32" s="3">
        <f t="shared" ref="I32" si="4">SUM(I30:I30)</f>
        <v>0</v>
      </c>
      <c r="J32" s="350">
        <f>SUM(J30:J31)</f>
        <v>2000000</v>
      </c>
      <c r="K32" s="84"/>
      <c r="L32" s="84"/>
    </row>
    <row r="33" spans="1:12" ht="16.5" thickTop="1" x14ac:dyDescent="0.25">
      <c r="A33" s="25"/>
      <c r="C33" s="23"/>
      <c r="D33" s="23"/>
      <c r="E33" s="23"/>
      <c r="F33" s="23"/>
      <c r="G33" s="23"/>
      <c r="H33" s="23"/>
    </row>
    <row r="34" spans="1:12" ht="15.75" x14ac:dyDescent="0.25">
      <c r="A34" s="25" t="s">
        <v>91</v>
      </c>
      <c r="C34" s="23"/>
      <c r="D34" s="23"/>
      <c r="E34" s="23"/>
      <c r="F34" s="23"/>
      <c r="G34" s="23"/>
      <c r="H34" s="23"/>
    </row>
    <row r="35" spans="1:12" ht="14.25" customHeight="1" x14ac:dyDescent="0.25">
      <c r="A35" s="18" t="s">
        <v>90</v>
      </c>
      <c r="B35" s="19"/>
      <c r="C35" s="19"/>
      <c r="D35" s="19"/>
      <c r="E35" s="19"/>
      <c r="F35" s="19"/>
      <c r="G35" s="19"/>
      <c r="H35" s="19"/>
    </row>
    <row r="36" spans="1:12" ht="12" customHeight="1" x14ac:dyDescent="0.25">
      <c r="A36" s="18" t="s">
        <v>89</v>
      </c>
      <c r="B36" s="17"/>
      <c r="C36" s="1"/>
      <c r="D36" s="1"/>
      <c r="E36" s="1"/>
      <c r="F36" s="1"/>
      <c r="G36" s="1"/>
      <c r="H36" s="1"/>
    </row>
    <row r="37" spans="1:12" ht="15" customHeight="1" x14ac:dyDescent="0.25">
      <c r="A37" s="381" t="s">
        <v>10</v>
      </c>
      <c r="B37" s="382"/>
      <c r="C37" s="394">
        <v>2022</v>
      </c>
      <c r="D37" s="395"/>
      <c r="E37" s="403">
        <v>2023</v>
      </c>
      <c r="F37" s="404"/>
      <c r="G37" s="392">
        <v>2024</v>
      </c>
      <c r="H37" s="392"/>
      <c r="I37" s="400" t="s">
        <v>276</v>
      </c>
      <c r="J37" s="379">
        <v>2025</v>
      </c>
      <c r="K37" s="379"/>
      <c r="L37" s="377" t="s">
        <v>305</v>
      </c>
    </row>
    <row r="38" spans="1:12" ht="52.5" customHeight="1" x14ac:dyDescent="0.25">
      <c r="A38" s="383"/>
      <c r="B38" s="384"/>
      <c r="C38" s="31" t="s">
        <v>7</v>
      </c>
      <c r="D38" s="145" t="s">
        <v>8</v>
      </c>
      <c r="E38" s="126" t="s">
        <v>7</v>
      </c>
      <c r="F38" s="217" t="s">
        <v>8</v>
      </c>
      <c r="G38" s="31" t="s">
        <v>7</v>
      </c>
      <c r="H38" s="310" t="s">
        <v>8</v>
      </c>
      <c r="I38" s="401"/>
      <c r="J38" s="352" t="s">
        <v>7</v>
      </c>
      <c r="K38" s="353" t="s">
        <v>304</v>
      </c>
      <c r="L38" s="377"/>
    </row>
    <row r="39" spans="1:12" x14ac:dyDescent="0.25">
      <c r="A39" s="16">
        <v>2201</v>
      </c>
      <c r="B39" s="46" t="s">
        <v>126</v>
      </c>
      <c r="C39" s="42">
        <v>10000000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84"/>
      <c r="J39" s="156">
        <v>0</v>
      </c>
      <c r="K39" s="84"/>
      <c r="L39" s="84"/>
    </row>
    <row r="40" spans="1:12" ht="16.5" thickBot="1" x14ac:dyDescent="0.3">
      <c r="A40" s="5" t="s">
        <v>0</v>
      </c>
      <c r="B40" s="5"/>
      <c r="C40" s="3">
        <f t="shared" ref="C40:J40" si="5">SUM(C39:C39)</f>
        <v>10000000</v>
      </c>
      <c r="D40" s="3">
        <f t="shared" si="5"/>
        <v>0</v>
      </c>
      <c r="E40" s="3">
        <f t="shared" si="5"/>
        <v>0</v>
      </c>
      <c r="F40" s="3">
        <f t="shared" si="5"/>
        <v>0</v>
      </c>
      <c r="G40" s="3">
        <f t="shared" si="5"/>
        <v>0</v>
      </c>
      <c r="H40" s="3">
        <f t="shared" si="5"/>
        <v>0</v>
      </c>
      <c r="I40" s="3">
        <f t="shared" ref="I40" si="6">SUM(I39:I39)</f>
        <v>0</v>
      </c>
      <c r="J40" s="350">
        <f t="shared" si="5"/>
        <v>0</v>
      </c>
      <c r="K40" s="84"/>
      <c r="L40" s="84"/>
    </row>
    <row r="41" spans="1:12" ht="11.25" customHeight="1" thickTop="1" x14ac:dyDescent="0.25">
      <c r="A41" s="25"/>
      <c r="C41" s="23"/>
      <c r="D41" s="23"/>
      <c r="E41" s="23"/>
      <c r="F41" s="23"/>
      <c r="G41" s="23"/>
      <c r="H41" s="23"/>
    </row>
    <row r="42" spans="1:12" ht="16.5" thickBot="1" x14ac:dyDescent="0.3">
      <c r="A42" s="19"/>
      <c r="B42" s="27" t="s">
        <v>131</v>
      </c>
      <c r="C42" s="193">
        <f t="shared" ref="C42:J42" si="7">C10+C24+C32+C40</f>
        <v>15600000</v>
      </c>
      <c r="D42" s="193">
        <f t="shared" si="7"/>
        <v>64500</v>
      </c>
      <c r="E42" s="193">
        <f t="shared" si="7"/>
        <v>102200000</v>
      </c>
      <c r="F42" s="193">
        <f t="shared" si="7"/>
        <v>282010.3</v>
      </c>
      <c r="G42" s="193">
        <f t="shared" si="7"/>
        <v>7200000</v>
      </c>
      <c r="H42" s="193">
        <f t="shared" si="7"/>
        <v>5367738.4000000004</v>
      </c>
      <c r="I42" s="193">
        <f t="shared" si="7"/>
        <v>16000000</v>
      </c>
      <c r="J42" s="193">
        <f t="shared" si="7"/>
        <v>38625000</v>
      </c>
    </row>
    <row r="43" spans="1:12" ht="15.75" thickTop="1" x14ac:dyDescent="0.25"/>
    <row r="45" spans="1:12" s="35" customFormat="1" ht="15.75" x14ac:dyDescent="0.25">
      <c r="A45" s="21" t="s">
        <v>151</v>
      </c>
      <c r="B45" s="23"/>
      <c r="C45"/>
      <c r="D45"/>
      <c r="E45"/>
      <c r="F45"/>
      <c r="G45"/>
      <c r="K45" s="120"/>
    </row>
    <row r="46" spans="1:12" s="35" customFormat="1" ht="24" customHeight="1" x14ac:dyDescent="0.25">
      <c r="A46" s="21" t="s">
        <v>119</v>
      </c>
      <c r="B46"/>
      <c r="C46"/>
      <c r="D46" s="149" t="s">
        <v>162</v>
      </c>
      <c r="E46"/>
      <c r="F46"/>
      <c r="G46"/>
      <c r="K46" s="23"/>
    </row>
    <row r="47" spans="1:12" s="35" customFormat="1" x14ac:dyDescent="0.25">
      <c r="A47"/>
      <c r="B47" s="351"/>
      <c r="C47"/>
      <c r="D47"/>
      <c r="E47"/>
      <c r="F47"/>
      <c r="G47"/>
    </row>
    <row r="48" spans="1:12" s="35" customFormat="1" x14ac:dyDescent="0.25">
      <c r="A48"/>
      <c r="B48"/>
      <c r="C48"/>
      <c r="D48"/>
      <c r="E48"/>
      <c r="F48"/>
      <c r="G48"/>
    </row>
    <row r="49" spans="1:7" s="35" customFormat="1" x14ac:dyDescent="0.25">
      <c r="A49" s="150" t="s">
        <v>306</v>
      </c>
      <c r="B49"/>
      <c r="C49"/>
      <c r="D49"/>
      <c r="E49"/>
      <c r="F49"/>
      <c r="G49"/>
    </row>
  </sheetData>
  <mergeCells count="29">
    <mergeCell ref="A37:B38"/>
    <mergeCell ref="C28:D28"/>
    <mergeCell ref="C14:D14"/>
    <mergeCell ref="C37:D37"/>
    <mergeCell ref="E5:F5"/>
    <mergeCell ref="A1:H1"/>
    <mergeCell ref="G5:H5"/>
    <mergeCell ref="G14:H14"/>
    <mergeCell ref="G28:H28"/>
    <mergeCell ref="I37:I38"/>
    <mergeCell ref="A5:B6"/>
    <mergeCell ref="A28:B29"/>
    <mergeCell ref="A14:B15"/>
    <mergeCell ref="C5:D5"/>
    <mergeCell ref="I5:I6"/>
    <mergeCell ref="I14:I15"/>
    <mergeCell ref="I28:I29"/>
    <mergeCell ref="G37:H37"/>
    <mergeCell ref="E14:F14"/>
    <mergeCell ref="E28:F28"/>
    <mergeCell ref="E37:F37"/>
    <mergeCell ref="L37:L38"/>
    <mergeCell ref="L5:L6"/>
    <mergeCell ref="J14:K14"/>
    <mergeCell ref="L14:L15"/>
    <mergeCell ref="J28:K28"/>
    <mergeCell ref="L28:L29"/>
    <mergeCell ref="J5:K5"/>
    <mergeCell ref="J37:K37"/>
  </mergeCells>
  <pageMargins left="0.25" right="0.25" top="0.56999999999999995" bottom="0.71" header="0.3" footer="0.3"/>
  <pageSetup paperSize="5" fitToHeight="0" orientation="landscape" r:id="rId1"/>
  <rowBreaks count="1" manualBreakCount="1">
    <brk id="33" max="2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SheetLayoutView="100" workbookViewId="0">
      <selection activeCell="E15" sqref="E15"/>
    </sheetView>
  </sheetViews>
  <sheetFormatPr defaultColWidth="9.140625" defaultRowHeight="15" x14ac:dyDescent="0.25"/>
  <cols>
    <col min="1" max="1" width="8.42578125" style="35" customWidth="1"/>
    <col min="2" max="2" width="25.85546875" style="35" customWidth="1"/>
    <col min="3" max="3" width="15.28515625" style="35" customWidth="1"/>
    <col min="4" max="5" width="13.7109375" style="35" customWidth="1"/>
    <col min="6" max="6" width="14" style="35" customWidth="1"/>
    <col min="7" max="7" width="14.5703125" style="35" customWidth="1"/>
    <col min="8" max="8" width="15.140625" style="35" customWidth="1"/>
    <col min="9" max="9" width="14" style="35" customWidth="1"/>
    <col min="10" max="10" width="16.5703125" style="35" customWidth="1"/>
    <col min="11" max="11" width="12.28515625" style="35" customWidth="1"/>
    <col min="12" max="12" width="15.85546875" style="35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09"/>
    </row>
    <row r="2" spans="1:12" ht="18" x14ac:dyDescent="0.25">
      <c r="A2" s="33" t="s">
        <v>88</v>
      </c>
      <c r="B2" s="33"/>
      <c r="C2" s="1"/>
      <c r="D2" s="1"/>
      <c r="E2" s="1"/>
      <c r="F2" s="1"/>
      <c r="G2" s="1"/>
      <c r="H2" s="1"/>
      <c r="I2" s="1"/>
    </row>
    <row r="3" spans="1:12" x14ac:dyDescent="0.25">
      <c r="A3" s="18" t="s">
        <v>87</v>
      </c>
      <c r="B3" s="19"/>
      <c r="C3" s="19"/>
      <c r="D3" s="19"/>
      <c r="E3" s="19"/>
      <c r="F3" s="19"/>
      <c r="G3" s="19"/>
      <c r="H3" s="19"/>
      <c r="I3" s="19"/>
    </row>
    <row r="4" spans="1:12" ht="15.75" x14ac:dyDescent="0.25">
      <c r="A4" s="18" t="s">
        <v>127</v>
      </c>
      <c r="B4" s="17"/>
      <c r="C4" s="1"/>
      <c r="D4" s="1"/>
      <c r="E4" s="1"/>
      <c r="F4" s="1"/>
      <c r="G4" s="1"/>
      <c r="H4" s="1"/>
      <c r="I4" s="1"/>
    </row>
    <row r="5" spans="1:12" ht="15.75" x14ac:dyDescent="0.25">
      <c r="A5" s="18"/>
      <c r="B5" s="17"/>
      <c r="C5" s="1"/>
      <c r="D5" s="1"/>
      <c r="E5" s="1"/>
      <c r="F5" s="1"/>
      <c r="G5" s="1"/>
      <c r="H5" s="1"/>
      <c r="I5" s="1"/>
    </row>
    <row r="6" spans="1:12" ht="15" customHeight="1" x14ac:dyDescent="0.25">
      <c r="A6" s="381" t="s">
        <v>10</v>
      </c>
      <c r="B6" s="382"/>
      <c r="C6" s="394">
        <v>2022</v>
      </c>
      <c r="D6" s="395"/>
      <c r="E6" s="394">
        <v>2023</v>
      </c>
      <c r="F6" s="395"/>
      <c r="G6" s="394">
        <v>2024</v>
      </c>
      <c r="H6" s="395"/>
      <c r="I6" s="400" t="s">
        <v>276</v>
      </c>
      <c r="J6" s="379">
        <v>2025</v>
      </c>
      <c r="K6" s="379"/>
      <c r="L6" s="377" t="s">
        <v>305</v>
      </c>
    </row>
    <row r="7" spans="1:12" ht="49.5" customHeight="1" x14ac:dyDescent="0.25">
      <c r="A7" s="383"/>
      <c r="B7" s="384"/>
      <c r="C7" s="31" t="s">
        <v>7</v>
      </c>
      <c r="D7" s="125" t="s">
        <v>8</v>
      </c>
      <c r="E7" s="31" t="s">
        <v>7</v>
      </c>
      <c r="F7" s="125" t="s">
        <v>8</v>
      </c>
      <c r="G7" s="31" t="s">
        <v>7</v>
      </c>
      <c r="H7" s="125" t="s">
        <v>8</v>
      </c>
      <c r="I7" s="401"/>
      <c r="J7" s="352" t="s">
        <v>7</v>
      </c>
      <c r="K7" s="353" t="s">
        <v>304</v>
      </c>
      <c r="L7" s="377"/>
    </row>
    <row r="8" spans="1:12" x14ac:dyDescent="0.25">
      <c r="A8" s="60">
        <v>2001</v>
      </c>
      <c r="B8" s="12" t="s">
        <v>5</v>
      </c>
      <c r="C8" s="36">
        <v>2000000</v>
      </c>
      <c r="D8" s="36">
        <v>0</v>
      </c>
      <c r="E8" s="36">
        <v>0</v>
      </c>
      <c r="F8" s="36"/>
      <c r="G8" s="89">
        <v>0</v>
      </c>
      <c r="H8" s="36">
        <v>0</v>
      </c>
      <c r="I8" s="38"/>
      <c r="J8" s="38"/>
      <c r="K8" s="38"/>
      <c r="L8" s="38"/>
    </row>
    <row r="9" spans="1:12" x14ac:dyDescent="0.25">
      <c r="A9" s="16">
        <v>2102</v>
      </c>
      <c r="B9" s="14" t="s">
        <v>4</v>
      </c>
      <c r="C9" s="36">
        <v>2000000</v>
      </c>
      <c r="D9" s="36">
        <v>251976.8</v>
      </c>
      <c r="E9" s="36">
        <v>1000000</v>
      </c>
      <c r="F9" s="36">
        <v>34330</v>
      </c>
      <c r="G9" s="36">
        <v>1500000</v>
      </c>
      <c r="H9" s="36">
        <v>1468100</v>
      </c>
      <c r="I9" s="36">
        <v>2500000</v>
      </c>
      <c r="J9" s="36">
        <v>3000000</v>
      </c>
      <c r="K9" s="38"/>
      <c r="L9" s="38"/>
    </row>
    <row r="10" spans="1:12" x14ac:dyDescent="0.25">
      <c r="A10" s="16">
        <v>2103</v>
      </c>
      <c r="B10" s="12" t="s">
        <v>3</v>
      </c>
      <c r="C10" s="28">
        <v>700000</v>
      </c>
      <c r="D10" s="28">
        <v>1260900</v>
      </c>
      <c r="E10" s="28">
        <v>1000000</v>
      </c>
      <c r="F10" s="28">
        <v>428000</v>
      </c>
      <c r="G10" s="36">
        <v>500000</v>
      </c>
      <c r="H10" s="28">
        <v>490500</v>
      </c>
      <c r="I10" s="39">
        <v>500000</v>
      </c>
      <c r="J10" s="39">
        <v>2000000</v>
      </c>
      <c r="K10" s="38"/>
      <c r="L10" s="38"/>
    </row>
    <row r="11" spans="1:12" x14ac:dyDescent="0.25">
      <c r="A11" s="16">
        <v>2106</v>
      </c>
      <c r="B11" s="59" t="s">
        <v>2</v>
      </c>
      <c r="C11" s="28">
        <v>500000</v>
      </c>
      <c r="D11" s="28">
        <v>0</v>
      </c>
      <c r="E11" s="28">
        <v>500000</v>
      </c>
      <c r="F11" s="28">
        <v>0</v>
      </c>
      <c r="G11" s="28">
        <v>0</v>
      </c>
      <c r="H11" s="28">
        <v>0</v>
      </c>
      <c r="I11" s="38"/>
      <c r="J11" s="38"/>
      <c r="K11" s="38"/>
      <c r="L11" s="38"/>
    </row>
    <row r="12" spans="1:12" x14ac:dyDescent="0.25">
      <c r="A12" s="16">
        <v>2401</v>
      </c>
      <c r="B12" s="8" t="s">
        <v>128</v>
      </c>
      <c r="C12" s="28"/>
      <c r="D12" s="28"/>
      <c r="E12" s="28">
        <v>300000</v>
      </c>
      <c r="F12" s="28">
        <v>299535</v>
      </c>
      <c r="G12" s="28">
        <v>0</v>
      </c>
      <c r="H12" s="28">
        <v>0</v>
      </c>
      <c r="I12" s="38"/>
      <c r="J12" s="38"/>
      <c r="K12" s="38"/>
      <c r="L12" s="38"/>
    </row>
    <row r="13" spans="1:12" ht="21.75" customHeight="1" thickBot="1" x14ac:dyDescent="0.3">
      <c r="A13" s="405" t="s">
        <v>0</v>
      </c>
      <c r="B13" s="405"/>
      <c r="C13" s="3">
        <f t="shared" ref="C13:F13" si="0">SUM(C8:C12)</f>
        <v>5200000</v>
      </c>
      <c r="D13" s="3">
        <f t="shared" si="0"/>
        <v>1512876.8</v>
      </c>
      <c r="E13" s="3">
        <f t="shared" si="0"/>
        <v>2800000</v>
      </c>
      <c r="F13" s="3">
        <f t="shared" si="0"/>
        <v>761865</v>
      </c>
      <c r="G13" s="3">
        <f>SUM(G8:G12)</f>
        <v>2000000</v>
      </c>
      <c r="H13" s="3">
        <f t="shared" ref="H13:J13" si="1">SUM(H8:H12)</f>
        <v>1958600</v>
      </c>
      <c r="I13" s="3">
        <f t="shared" ref="I13" si="2">SUM(I8:I12)</f>
        <v>3000000</v>
      </c>
      <c r="J13" s="350">
        <f t="shared" si="1"/>
        <v>5000000</v>
      </c>
      <c r="K13" s="38"/>
      <c r="L13" s="38"/>
    </row>
    <row r="14" spans="1:12" ht="15.75" thickTop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2" ht="15.75" x14ac:dyDescent="0.25">
      <c r="A15" s="1"/>
      <c r="B15" s="311"/>
      <c r="C15" s="1"/>
      <c r="D15" s="1"/>
      <c r="E15" s="1"/>
      <c r="F15" s="1"/>
      <c r="G15" s="1"/>
      <c r="H15" s="1"/>
      <c r="I15" s="1"/>
    </row>
    <row r="16" spans="1:12" ht="15.75" x14ac:dyDescent="0.25">
      <c r="A16" s="21" t="s">
        <v>151</v>
      </c>
      <c r="B16" s="23"/>
      <c r="C16"/>
      <c r="D16"/>
      <c r="E16"/>
      <c r="F16"/>
      <c r="J16" s="120"/>
    </row>
    <row r="17" spans="1:10" ht="24" customHeight="1" x14ac:dyDescent="0.25">
      <c r="A17" s="21" t="s">
        <v>119</v>
      </c>
      <c r="B17"/>
      <c r="C17" s="149" t="s">
        <v>162</v>
      </c>
      <c r="D17"/>
      <c r="E17"/>
      <c r="F17"/>
      <c r="J17" s="23"/>
    </row>
    <row r="18" spans="1:10" x14ac:dyDescent="0.25">
      <c r="A18"/>
      <c r="B18" s="351"/>
      <c r="C18"/>
      <c r="D18"/>
      <c r="E18"/>
      <c r="F18"/>
    </row>
    <row r="19" spans="1:10" x14ac:dyDescent="0.25">
      <c r="A19"/>
      <c r="B19"/>
      <c r="C19"/>
      <c r="D19"/>
      <c r="E19"/>
      <c r="F19"/>
    </row>
    <row r="20" spans="1:10" x14ac:dyDescent="0.25">
      <c r="A20" s="150" t="s">
        <v>306</v>
      </c>
      <c r="B20"/>
      <c r="C20"/>
      <c r="D20"/>
      <c r="E20"/>
      <c r="F20"/>
    </row>
  </sheetData>
  <mergeCells count="9">
    <mergeCell ref="L6:L7"/>
    <mergeCell ref="A1:H1"/>
    <mergeCell ref="A6:B7"/>
    <mergeCell ref="A13:B13"/>
    <mergeCell ref="C6:D6"/>
    <mergeCell ref="E6:F6"/>
    <mergeCell ref="G6:H6"/>
    <mergeCell ref="I6:I7"/>
    <mergeCell ref="J6:K6"/>
  </mergeCells>
  <pageMargins left="0.7" right="0.28999999999999998" top="0.55000000000000004" bottom="0.75" header="0.3" footer="0.3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F26" sqref="F26"/>
    </sheetView>
  </sheetViews>
  <sheetFormatPr defaultRowHeight="15" x14ac:dyDescent="0.25"/>
  <cols>
    <col min="2" max="2" width="25.140625" customWidth="1"/>
    <col min="3" max="3" width="14.5703125" customWidth="1"/>
    <col min="4" max="4" width="15.140625" customWidth="1"/>
    <col min="5" max="5" width="14.85546875" customWidth="1"/>
    <col min="6" max="6" width="16.28515625" customWidth="1"/>
    <col min="7" max="7" width="16.85546875" customWidth="1"/>
    <col min="8" max="8" width="16.42578125" customWidth="1"/>
    <col min="9" max="9" width="16.140625" customWidth="1"/>
    <col min="10" max="10" width="16.7109375" customWidth="1"/>
    <col min="11" max="11" width="16.140625" style="112" customWidth="1"/>
    <col min="12" max="12" width="16.8554687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09"/>
    </row>
    <row r="2" spans="1:12" ht="18" x14ac:dyDescent="0.25">
      <c r="A2" s="33" t="s">
        <v>86</v>
      </c>
      <c r="B2" s="33"/>
      <c r="C2" s="1"/>
      <c r="D2" s="1"/>
      <c r="E2" s="1"/>
      <c r="F2" s="1"/>
      <c r="G2" s="1"/>
      <c r="H2" s="1"/>
      <c r="I2" s="1"/>
    </row>
    <row r="3" spans="1:12" x14ac:dyDescent="0.25">
      <c r="A3" s="18" t="s">
        <v>85</v>
      </c>
      <c r="B3" s="19"/>
      <c r="C3" s="19"/>
      <c r="D3" s="19"/>
      <c r="E3" s="19"/>
      <c r="F3" s="19"/>
      <c r="G3" s="19"/>
      <c r="H3" s="19"/>
      <c r="I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394">
        <v>2023</v>
      </c>
      <c r="F5" s="395"/>
      <c r="G5" s="394">
        <v>2024</v>
      </c>
      <c r="H5" s="395"/>
      <c r="I5" s="400" t="s">
        <v>276</v>
      </c>
      <c r="J5" s="379">
        <v>2025</v>
      </c>
      <c r="K5" s="379"/>
      <c r="L5" s="377" t="s">
        <v>305</v>
      </c>
    </row>
    <row r="6" spans="1:12" ht="49.5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0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16">
        <v>2001</v>
      </c>
      <c r="B7" s="12" t="s">
        <v>5</v>
      </c>
      <c r="C7" s="36">
        <v>20000000</v>
      </c>
      <c r="D7" s="36">
        <v>14711743.859999999</v>
      </c>
      <c r="E7" s="36">
        <v>0</v>
      </c>
      <c r="F7" s="36"/>
      <c r="G7" s="36">
        <v>20000000</v>
      </c>
      <c r="H7" s="36">
        <v>18616650.879999999</v>
      </c>
      <c r="I7" s="116">
        <v>1000000</v>
      </c>
      <c r="J7" s="36">
        <v>15000000</v>
      </c>
      <c r="K7" s="116"/>
      <c r="L7" s="84"/>
    </row>
    <row r="8" spans="1:12" x14ac:dyDescent="0.25">
      <c r="A8" s="16">
        <v>2002</v>
      </c>
      <c r="B8" s="12" t="s">
        <v>3</v>
      </c>
      <c r="C8" s="36"/>
      <c r="D8" s="36"/>
      <c r="E8" s="36"/>
      <c r="F8" s="36"/>
      <c r="G8" s="36">
        <v>2000000</v>
      </c>
      <c r="H8" s="36">
        <v>1718090.62</v>
      </c>
      <c r="I8" s="116">
        <v>500000</v>
      </c>
      <c r="J8" s="36">
        <v>500000</v>
      </c>
      <c r="K8" s="116"/>
      <c r="L8" s="84"/>
    </row>
    <row r="9" spans="1:12" x14ac:dyDescent="0.25">
      <c r="A9" s="16">
        <v>2003</v>
      </c>
      <c r="B9" s="14" t="s">
        <v>17</v>
      </c>
      <c r="C9" s="36"/>
      <c r="D9" s="36"/>
      <c r="E9" s="36"/>
      <c r="F9" s="36"/>
      <c r="G9" s="36">
        <v>5000000</v>
      </c>
      <c r="H9" s="36">
        <v>4983660.88</v>
      </c>
      <c r="I9" s="116">
        <v>1000000</v>
      </c>
      <c r="J9" s="36">
        <v>1000000</v>
      </c>
      <c r="K9" s="116"/>
      <c r="L9" s="84"/>
    </row>
    <row r="10" spans="1:12" x14ac:dyDescent="0.25">
      <c r="A10" s="16">
        <v>2102</v>
      </c>
      <c r="B10" s="12" t="s">
        <v>4</v>
      </c>
      <c r="C10" s="36">
        <v>10000000</v>
      </c>
      <c r="D10" s="36">
        <v>8780591.7599999998</v>
      </c>
      <c r="E10" s="36">
        <v>18000000</v>
      </c>
      <c r="F10" s="36">
        <v>12015678.6</v>
      </c>
      <c r="G10" s="36">
        <v>25000000</v>
      </c>
      <c r="H10" s="36">
        <v>24914065.52</v>
      </c>
      <c r="I10" s="116">
        <v>7500000</v>
      </c>
      <c r="J10" s="36">
        <v>35500000</v>
      </c>
      <c r="K10" s="116"/>
      <c r="L10" s="84"/>
    </row>
    <row r="11" spans="1:12" x14ac:dyDescent="0.25">
      <c r="A11" s="16">
        <v>2103</v>
      </c>
      <c r="B11" s="12" t="s">
        <v>3</v>
      </c>
      <c r="C11" s="36">
        <v>5000000</v>
      </c>
      <c r="D11" s="36">
        <v>4563030</v>
      </c>
      <c r="E11" s="36">
        <v>20000000</v>
      </c>
      <c r="F11" s="36">
        <v>10379748</v>
      </c>
      <c r="G11" s="36">
        <v>23000000</v>
      </c>
      <c r="H11" s="36">
        <v>22927065.359999999</v>
      </c>
      <c r="I11" s="116">
        <v>5000000</v>
      </c>
      <c r="J11" s="36">
        <v>5000000</v>
      </c>
      <c r="K11" s="116"/>
      <c r="L11" s="84"/>
    </row>
    <row r="12" spans="1:12" x14ac:dyDescent="0.25">
      <c r="A12" s="10">
        <v>2106</v>
      </c>
      <c r="B12" s="6" t="s">
        <v>2</v>
      </c>
      <c r="C12" s="36">
        <v>2000000</v>
      </c>
      <c r="D12" s="36">
        <v>347270</v>
      </c>
      <c r="E12" s="36">
        <v>1000000</v>
      </c>
      <c r="F12" s="36">
        <v>0</v>
      </c>
      <c r="G12" s="36">
        <v>1000000</v>
      </c>
      <c r="H12" s="36">
        <v>14744</v>
      </c>
      <c r="I12" s="116">
        <v>0</v>
      </c>
      <c r="J12" s="36">
        <v>0</v>
      </c>
      <c r="K12" s="116"/>
      <c r="L12" s="84"/>
    </row>
    <row r="13" spans="1:12" ht="16.5" thickBot="1" x14ac:dyDescent="0.3">
      <c r="A13" s="5" t="s">
        <v>0</v>
      </c>
      <c r="B13" s="5"/>
      <c r="C13" s="3">
        <f t="shared" ref="C13:F13" si="0">SUM(C7:C12)</f>
        <v>37000000</v>
      </c>
      <c r="D13" s="3">
        <f t="shared" si="0"/>
        <v>28402635.619999997</v>
      </c>
      <c r="E13" s="3">
        <f t="shared" si="0"/>
        <v>39000000</v>
      </c>
      <c r="F13" s="3">
        <f t="shared" si="0"/>
        <v>22395426.600000001</v>
      </c>
      <c r="G13" s="3">
        <f>SUM(G7:G12)</f>
        <v>76000000</v>
      </c>
      <c r="H13" s="3">
        <f t="shared" ref="H13:J13" si="1">SUM(H7:H12)</f>
        <v>73174277.25999999</v>
      </c>
      <c r="I13" s="3">
        <f t="shared" ref="I13" si="2">SUM(I7:I12)</f>
        <v>15000000</v>
      </c>
      <c r="J13" s="350">
        <f t="shared" si="1"/>
        <v>57000000</v>
      </c>
      <c r="K13" s="116"/>
      <c r="L13" s="212"/>
    </row>
    <row r="14" spans="1:12" ht="15.75" thickTop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2" s="35" customFormat="1" x14ac:dyDescent="0.25">
      <c r="A16" s="21" t="s">
        <v>151</v>
      </c>
      <c r="B16" s="23"/>
    </row>
    <row r="17" spans="1:9" s="35" customFormat="1" ht="24" customHeight="1" x14ac:dyDescent="0.25">
      <c r="A17" s="21" t="s">
        <v>119</v>
      </c>
      <c r="B17"/>
    </row>
    <row r="18" spans="1:9" s="35" customFormat="1" x14ac:dyDescent="0.25">
      <c r="A18"/>
      <c r="B18" s="351"/>
    </row>
    <row r="19" spans="1:9" s="35" customFormat="1" x14ac:dyDescent="0.25">
      <c r="A19"/>
      <c r="B19"/>
    </row>
    <row r="20" spans="1:9" s="35" customFormat="1" x14ac:dyDescent="0.25">
      <c r="A20" s="150" t="s">
        <v>306</v>
      </c>
      <c r="B20"/>
    </row>
    <row r="21" spans="1:9" ht="18" x14ac:dyDescent="0.25">
      <c r="A21" s="58"/>
      <c r="B21" s="58"/>
      <c r="C21" s="24"/>
      <c r="D21" s="24"/>
      <c r="E21" s="24"/>
      <c r="F21" s="24"/>
      <c r="G21" s="24"/>
      <c r="H21" s="24"/>
      <c r="I21" s="24"/>
    </row>
    <row r="22" spans="1:9" ht="18" x14ac:dyDescent="0.25">
      <c r="A22" s="58"/>
      <c r="B22" s="18"/>
      <c r="C22" s="24"/>
      <c r="D22" s="24"/>
      <c r="E22" s="24"/>
      <c r="F22" s="24"/>
      <c r="G22" s="24"/>
      <c r="H22" s="24"/>
      <c r="I22" s="24"/>
    </row>
    <row r="23" spans="1:9" ht="18" x14ac:dyDescent="0.25">
      <c r="A23" s="58"/>
      <c r="B23" s="18"/>
      <c r="C23" s="57"/>
      <c r="D23" s="57"/>
      <c r="E23" s="57"/>
      <c r="F23" s="57"/>
      <c r="G23" s="57"/>
      <c r="H23" s="57"/>
      <c r="I23" s="57"/>
    </row>
    <row r="24" spans="1:9" x14ac:dyDescent="0.25">
      <c r="A24" s="19"/>
      <c r="B24" s="35"/>
      <c r="C24" s="34"/>
      <c r="D24" s="34"/>
      <c r="E24" s="34"/>
      <c r="F24" s="34"/>
      <c r="G24" s="34"/>
      <c r="H24" s="34"/>
      <c r="I24" s="34"/>
    </row>
    <row r="31" spans="1:9" x14ac:dyDescent="0.25">
      <c r="B31" s="21" t="s">
        <v>151</v>
      </c>
    </row>
    <row r="32" spans="1:9" x14ac:dyDescent="0.25">
      <c r="B32" s="21" t="s">
        <v>119</v>
      </c>
    </row>
  </sheetData>
  <mergeCells count="8">
    <mergeCell ref="L5:L6"/>
    <mergeCell ref="A1:H1"/>
    <mergeCell ref="A5:B6"/>
    <mergeCell ref="C5:D5"/>
    <mergeCell ref="E5:F5"/>
    <mergeCell ref="G5:H5"/>
    <mergeCell ref="I5:I6"/>
    <mergeCell ref="J5:K5"/>
  </mergeCells>
  <pageMargins left="0.25" right="0.25" top="0.75" bottom="0.75" header="0.3" footer="0.3"/>
  <pageSetup paperSize="5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zoomScaleNormal="100" workbookViewId="0">
      <selection activeCell="C2" sqref="C1:C1048576"/>
    </sheetView>
  </sheetViews>
  <sheetFormatPr defaultColWidth="9.140625" defaultRowHeight="15" x14ac:dyDescent="0.25"/>
  <cols>
    <col min="1" max="1" width="8.85546875" style="35" customWidth="1"/>
    <col min="2" max="2" width="24" style="35" customWidth="1"/>
    <col min="3" max="3" width="13.85546875" style="35" customWidth="1"/>
    <col min="4" max="4" width="15.28515625" style="35" customWidth="1"/>
    <col min="5" max="5" width="13.85546875" style="35" customWidth="1"/>
    <col min="6" max="6" width="15.28515625" style="35" customWidth="1"/>
    <col min="7" max="7" width="16.7109375" style="35" customWidth="1"/>
    <col min="8" max="8" width="22.140625" style="35" customWidth="1"/>
    <col min="9" max="9" width="14.7109375" style="35" customWidth="1"/>
    <col min="10" max="10" width="15.5703125" style="35" customWidth="1"/>
    <col min="11" max="11" width="11.7109375" style="35" customWidth="1"/>
    <col min="12" max="12" width="18.42578125" style="35" bestFit="1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84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82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83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403">
        <v>2023</v>
      </c>
      <c r="F5" s="404"/>
      <c r="G5" s="403">
        <v>2024</v>
      </c>
      <c r="H5" s="404"/>
      <c r="I5" s="400" t="s">
        <v>276</v>
      </c>
      <c r="J5" s="379">
        <v>2025</v>
      </c>
      <c r="K5" s="379"/>
      <c r="L5" s="377" t="s">
        <v>305</v>
      </c>
    </row>
    <row r="6" spans="1:12" ht="50.25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90">
        <v>2001</v>
      </c>
      <c r="B7" s="12" t="s">
        <v>5</v>
      </c>
      <c r="C7" s="36">
        <v>1000000</v>
      </c>
      <c r="D7" s="36">
        <v>0</v>
      </c>
      <c r="E7" s="36">
        <v>0</v>
      </c>
      <c r="F7" s="36"/>
      <c r="G7" s="38"/>
      <c r="H7" s="36"/>
      <c r="I7" s="36"/>
      <c r="J7" s="36"/>
      <c r="K7" s="38"/>
      <c r="L7" s="38"/>
    </row>
    <row r="8" spans="1:12" x14ac:dyDescent="0.25">
      <c r="A8" s="90">
        <v>2003</v>
      </c>
      <c r="B8" s="14" t="s">
        <v>17</v>
      </c>
      <c r="C8" s="36">
        <v>1000000</v>
      </c>
      <c r="D8" s="36">
        <v>0</v>
      </c>
      <c r="E8" s="36">
        <v>1000000</v>
      </c>
      <c r="F8" s="36">
        <v>0</v>
      </c>
      <c r="G8" s="36">
        <v>0</v>
      </c>
      <c r="H8" s="36">
        <v>0</v>
      </c>
      <c r="I8" s="39"/>
      <c r="J8" s="39"/>
      <c r="K8" s="38"/>
      <c r="L8" s="38"/>
    </row>
    <row r="9" spans="1:12" x14ac:dyDescent="0.25">
      <c r="A9" s="248">
        <v>2102</v>
      </c>
      <c r="B9" s="12" t="s">
        <v>4</v>
      </c>
      <c r="C9" s="36">
        <v>500000</v>
      </c>
      <c r="D9" s="28">
        <v>0</v>
      </c>
      <c r="E9" s="28">
        <v>300000</v>
      </c>
      <c r="F9" s="28">
        <v>0</v>
      </c>
      <c r="G9" s="28">
        <v>0</v>
      </c>
      <c r="H9" s="28">
        <v>0</v>
      </c>
      <c r="I9" s="28"/>
      <c r="J9" s="36"/>
      <c r="K9" s="38"/>
      <c r="L9" s="38"/>
    </row>
    <row r="10" spans="1:12" x14ac:dyDescent="0.25">
      <c r="A10" s="90">
        <v>2103</v>
      </c>
      <c r="B10" s="12" t="s">
        <v>3</v>
      </c>
      <c r="C10" s="36">
        <v>100000</v>
      </c>
      <c r="D10" s="28">
        <v>0</v>
      </c>
      <c r="E10" s="28">
        <v>200000</v>
      </c>
      <c r="F10" s="28">
        <v>0</v>
      </c>
      <c r="G10" s="36">
        <v>0</v>
      </c>
      <c r="H10" s="28">
        <v>0</v>
      </c>
      <c r="I10" s="38"/>
      <c r="J10" s="38"/>
      <c r="K10" s="38"/>
      <c r="L10" s="38"/>
    </row>
    <row r="11" spans="1:12" x14ac:dyDescent="0.25">
      <c r="A11" s="94">
        <v>2106</v>
      </c>
      <c r="B11" s="6" t="s">
        <v>2</v>
      </c>
      <c r="C11" s="36">
        <v>100000</v>
      </c>
      <c r="D11" s="36">
        <v>0</v>
      </c>
      <c r="E11" s="36">
        <v>200000</v>
      </c>
      <c r="F11" s="36">
        <v>0</v>
      </c>
      <c r="G11" s="36">
        <v>0</v>
      </c>
      <c r="H11" s="36">
        <v>0</v>
      </c>
      <c r="I11" s="38"/>
      <c r="J11" s="38"/>
      <c r="K11" s="38"/>
      <c r="L11" s="38"/>
    </row>
    <row r="12" spans="1:12" ht="16.5" thickBot="1" x14ac:dyDescent="0.3">
      <c r="A12" s="5" t="s">
        <v>0</v>
      </c>
      <c r="B12" s="5"/>
      <c r="C12" s="3">
        <f t="shared" ref="C12:F12" si="0">SUM(C7:C11)</f>
        <v>2700000</v>
      </c>
      <c r="D12" s="3">
        <f t="shared" si="0"/>
        <v>0</v>
      </c>
      <c r="E12" s="3">
        <f t="shared" si="0"/>
        <v>1700000</v>
      </c>
      <c r="F12" s="3">
        <f t="shared" si="0"/>
        <v>0</v>
      </c>
      <c r="G12" s="3">
        <f>SUM(G7:G11)</f>
        <v>0</v>
      </c>
      <c r="H12" s="3">
        <f t="shared" ref="H12:J12" si="1">SUM(H7:H11)</f>
        <v>0</v>
      </c>
      <c r="I12" s="3">
        <f t="shared" ref="I12" si="2">SUM(I7:I11)</f>
        <v>0</v>
      </c>
      <c r="J12" s="350">
        <f t="shared" si="1"/>
        <v>0</v>
      </c>
      <c r="K12" s="38"/>
      <c r="L12" s="38"/>
    </row>
    <row r="13" spans="1:12" ht="15.75" thickTop="1" x14ac:dyDescent="0.25">
      <c r="A13" s="1"/>
      <c r="B13" s="1"/>
      <c r="C13" s="1"/>
      <c r="D13" s="1"/>
      <c r="E13" s="1"/>
      <c r="F13" s="1"/>
      <c r="G13" s="1"/>
      <c r="H13" s="1"/>
    </row>
    <row r="14" spans="1:12" ht="15.75" x14ac:dyDescent="0.25">
      <c r="A14" s="25"/>
      <c r="B14" s="24"/>
      <c r="C14" s="24"/>
      <c r="D14" s="24"/>
      <c r="E14" s="24"/>
      <c r="F14" s="24"/>
      <c r="G14" s="24"/>
      <c r="H14" s="24"/>
    </row>
    <row r="15" spans="1:12" ht="15.75" x14ac:dyDescent="0.25">
      <c r="A15" s="18" t="s">
        <v>82</v>
      </c>
      <c r="B15" s="47"/>
      <c r="C15" s="47"/>
      <c r="D15" s="47"/>
      <c r="E15" s="47"/>
      <c r="F15" s="47"/>
      <c r="G15" s="47"/>
      <c r="H15" s="47"/>
    </row>
    <row r="16" spans="1:12" ht="15.75" x14ac:dyDescent="0.25">
      <c r="A16" s="18" t="s">
        <v>79</v>
      </c>
      <c r="B16" s="17"/>
      <c r="C16" s="1"/>
      <c r="D16" s="1"/>
      <c r="E16" s="1"/>
      <c r="F16" s="1"/>
      <c r="G16" s="1"/>
      <c r="H16" s="1"/>
    </row>
    <row r="17" spans="1:12" ht="15" customHeight="1" x14ac:dyDescent="0.25">
      <c r="A17" s="381" t="s">
        <v>10</v>
      </c>
      <c r="B17" s="382"/>
      <c r="C17" s="394">
        <v>2022</v>
      </c>
      <c r="D17" s="395"/>
      <c r="E17" s="403">
        <v>2023</v>
      </c>
      <c r="F17" s="404"/>
      <c r="G17" s="403">
        <v>2024</v>
      </c>
      <c r="H17" s="404"/>
      <c r="I17" s="400" t="s">
        <v>276</v>
      </c>
      <c r="J17" s="379">
        <v>2025</v>
      </c>
      <c r="K17" s="379"/>
      <c r="L17" s="377" t="s">
        <v>305</v>
      </c>
    </row>
    <row r="18" spans="1:12" ht="50.25" customHeight="1" x14ac:dyDescent="0.25">
      <c r="A18" s="383"/>
      <c r="B18" s="384"/>
      <c r="C18" s="31" t="s">
        <v>7</v>
      </c>
      <c r="D18" s="145" t="s">
        <v>8</v>
      </c>
      <c r="E18" s="126" t="s">
        <v>7</v>
      </c>
      <c r="F18" s="217" t="s">
        <v>8</v>
      </c>
      <c r="G18" s="31" t="s">
        <v>7</v>
      </c>
      <c r="H18" s="313" t="s">
        <v>8</v>
      </c>
      <c r="I18" s="401"/>
      <c r="J18" s="352" t="s">
        <v>7</v>
      </c>
      <c r="K18" s="353" t="s">
        <v>304</v>
      </c>
      <c r="L18" s="377"/>
    </row>
    <row r="19" spans="1:12" ht="16.5" customHeight="1" x14ac:dyDescent="0.25">
      <c r="A19" s="90">
        <v>2001</v>
      </c>
      <c r="B19" s="12" t="s">
        <v>5</v>
      </c>
      <c r="C19" s="31"/>
      <c r="D19" s="168"/>
      <c r="E19" s="126"/>
      <c r="F19" s="168"/>
      <c r="G19" s="164">
        <v>500000</v>
      </c>
      <c r="H19" s="254">
        <v>0</v>
      </c>
      <c r="I19" s="315"/>
      <c r="J19" s="125">
        <v>0</v>
      </c>
      <c r="K19" s="38"/>
      <c r="L19" s="38"/>
    </row>
    <row r="20" spans="1:12" ht="16.5" customHeight="1" x14ac:dyDescent="0.25">
      <c r="A20" s="90">
        <v>2002</v>
      </c>
      <c r="B20" s="12" t="s">
        <v>18</v>
      </c>
      <c r="C20" s="31"/>
      <c r="D20" s="160"/>
      <c r="E20" s="126"/>
      <c r="F20" s="171"/>
      <c r="G20" s="191"/>
      <c r="H20" s="36">
        <v>0</v>
      </c>
      <c r="I20" s="255"/>
      <c r="J20" s="125">
        <v>0</v>
      </c>
      <c r="K20" s="38"/>
      <c r="L20" s="38"/>
    </row>
    <row r="21" spans="1:12" x14ac:dyDescent="0.25">
      <c r="A21" s="90">
        <v>2003</v>
      </c>
      <c r="B21" s="14" t="s">
        <v>17</v>
      </c>
      <c r="C21" s="36">
        <v>1000000</v>
      </c>
      <c r="D21" s="36">
        <v>375650</v>
      </c>
      <c r="E21" s="36">
        <v>2000000</v>
      </c>
      <c r="F21" s="36">
        <v>322440</v>
      </c>
      <c r="G21" s="51">
        <v>2000000</v>
      </c>
      <c r="H21" s="51">
        <v>863000</v>
      </c>
      <c r="I21" s="39"/>
      <c r="J21" s="39">
        <v>0</v>
      </c>
      <c r="K21" s="38"/>
      <c r="L21" s="39"/>
    </row>
    <row r="22" spans="1:12" x14ac:dyDescent="0.25">
      <c r="A22" s="90">
        <v>2102</v>
      </c>
      <c r="B22" s="12" t="s">
        <v>4</v>
      </c>
      <c r="C22" s="36">
        <v>500000</v>
      </c>
      <c r="D22" s="36">
        <v>30100</v>
      </c>
      <c r="E22" s="36">
        <v>500000</v>
      </c>
      <c r="F22" s="36">
        <v>1797750</v>
      </c>
      <c r="G22" s="36">
        <v>2000000</v>
      </c>
      <c r="H22" s="36">
        <v>133650</v>
      </c>
      <c r="I22" s="39">
        <v>1000000</v>
      </c>
      <c r="J22" s="39">
        <v>1000000</v>
      </c>
      <c r="K22" s="38"/>
      <c r="L22" s="39"/>
    </row>
    <row r="23" spans="1:12" x14ac:dyDescent="0.25">
      <c r="A23" s="90">
        <v>2103</v>
      </c>
      <c r="B23" s="12" t="s">
        <v>3</v>
      </c>
      <c r="C23" s="36">
        <v>200000</v>
      </c>
      <c r="D23" s="36">
        <v>106800</v>
      </c>
      <c r="E23" s="28">
        <v>1000000</v>
      </c>
      <c r="F23" s="28">
        <v>0</v>
      </c>
      <c r="G23" s="36">
        <v>500000</v>
      </c>
      <c r="H23" s="28">
        <v>0</v>
      </c>
      <c r="I23" s="39"/>
      <c r="J23" s="39">
        <v>0</v>
      </c>
      <c r="K23" s="38"/>
      <c r="L23" s="36"/>
    </row>
    <row r="24" spans="1:12" x14ac:dyDescent="0.25">
      <c r="A24" s="94">
        <v>2106</v>
      </c>
      <c r="B24" s="6" t="s">
        <v>2</v>
      </c>
      <c r="C24" s="36">
        <v>1000000</v>
      </c>
      <c r="D24" s="36">
        <v>0</v>
      </c>
      <c r="E24" s="36">
        <v>1000000</v>
      </c>
      <c r="F24" s="36">
        <v>0</v>
      </c>
      <c r="G24" s="36">
        <v>1000000</v>
      </c>
      <c r="H24" s="36">
        <v>0</v>
      </c>
      <c r="I24" s="39">
        <v>1000000</v>
      </c>
      <c r="J24" s="39">
        <v>1000000</v>
      </c>
      <c r="K24" s="38"/>
      <c r="L24" s="36"/>
    </row>
    <row r="25" spans="1:12" x14ac:dyDescent="0.25">
      <c r="A25" s="170">
        <v>2507</v>
      </c>
      <c r="B25" s="8" t="s">
        <v>1</v>
      </c>
      <c r="C25" s="36"/>
      <c r="D25" s="36"/>
      <c r="E25" s="28"/>
      <c r="F25" s="28"/>
      <c r="G25" s="36">
        <v>2000000</v>
      </c>
      <c r="H25" s="28">
        <v>0</v>
      </c>
      <c r="I25" s="28"/>
      <c r="J25" s="36">
        <v>500000</v>
      </c>
      <c r="K25" s="38"/>
      <c r="L25" s="39"/>
    </row>
    <row r="26" spans="1:12" ht="16.5" thickBot="1" x14ac:dyDescent="0.3">
      <c r="A26" s="5" t="s">
        <v>0</v>
      </c>
      <c r="B26" s="5"/>
      <c r="C26" s="3">
        <f t="shared" ref="C26:F26" si="3">SUM(C19:C25)</f>
        <v>2700000</v>
      </c>
      <c r="D26" s="3">
        <f t="shared" si="3"/>
        <v>512550</v>
      </c>
      <c r="E26" s="3">
        <f t="shared" si="3"/>
        <v>4500000</v>
      </c>
      <c r="F26" s="3">
        <f t="shared" si="3"/>
        <v>2120190</v>
      </c>
      <c r="G26" s="3">
        <f>SUM(G19:G25)</f>
        <v>8000000</v>
      </c>
      <c r="H26" s="3">
        <f>SUM(H19:H25)</f>
        <v>996650</v>
      </c>
      <c r="I26" s="3">
        <f>SUM(I19:I25)</f>
        <v>2000000</v>
      </c>
      <c r="J26" s="350">
        <f>SUM(J19:J25)</f>
        <v>2500000</v>
      </c>
      <c r="K26" s="38"/>
      <c r="L26" s="39"/>
    </row>
    <row r="27" spans="1:12" ht="15.75" thickTop="1" x14ac:dyDescent="0.25">
      <c r="A27" s="1"/>
      <c r="B27" s="1"/>
      <c r="C27" s="1"/>
      <c r="D27" s="1"/>
      <c r="E27" s="1"/>
      <c r="F27" s="1"/>
      <c r="G27" s="1"/>
      <c r="H27" s="1"/>
      <c r="L27" s="76"/>
    </row>
    <row r="28" spans="1:12" ht="16.5" thickBot="1" x14ac:dyDescent="0.3">
      <c r="B28" s="27" t="s">
        <v>131</v>
      </c>
      <c r="C28" s="223">
        <f t="shared" ref="C28:F28" si="4">C12+C26</f>
        <v>5400000</v>
      </c>
      <c r="D28" s="223">
        <f t="shared" si="4"/>
        <v>512550</v>
      </c>
      <c r="E28" s="223">
        <f t="shared" si="4"/>
        <v>6200000</v>
      </c>
      <c r="F28" s="223">
        <f t="shared" si="4"/>
        <v>2120190</v>
      </c>
      <c r="G28" s="223">
        <f>G12+G26</f>
        <v>8000000</v>
      </c>
      <c r="H28" s="223">
        <f t="shared" ref="H28:J28" si="5">H12+H26</f>
        <v>996650</v>
      </c>
      <c r="I28" s="223">
        <f t="shared" ref="I28" si="6">I12+I26</f>
        <v>2000000</v>
      </c>
      <c r="J28" s="223">
        <f t="shared" si="5"/>
        <v>2500000</v>
      </c>
      <c r="L28" s="76"/>
    </row>
    <row r="29" spans="1:12" ht="16.5" thickTop="1" x14ac:dyDescent="0.25">
      <c r="A29" s="25"/>
      <c r="C29" s="23"/>
      <c r="D29" s="23"/>
      <c r="E29" s="23"/>
      <c r="F29" s="23"/>
      <c r="G29" s="23"/>
      <c r="H29" s="23"/>
    </row>
    <row r="30" spans="1:12" x14ac:dyDescent="0.25">
      <c r="A30" s="19"/>
      <c r="B30" s="1"/>
      <c r="C30" s="23"/>
      <c r="D30" s="23"/>
      <c r="E30" s="23"/>
      <c r="F30" s="23"/>
      <c r="G30" s="23"/>
      <c r="H30" s="23"/>
    </row>
    <row r="31" spans="1:12" ht="15.75" x14ac:dyDescent="0.25">
      <c r="A31" s="21" t="s">
        <v>151</v>
      </c>
      <c r="B31" s="23"/>
      <c r="C31"/>
      <c r="D31"/>
      <c r="E31"/>
      <c r="F31"/>
      <c r="G31"/>
      <c r="H31"/>
      <c r="L31" s="120"/>
    </row>
    <row r="32" spans="1:12" ht="24" customHeight="1" x14ac:dyDescent="0.25">
      <c r="A32" s="21" t="s">
        <v>119</v>
      </c>
      <c r="B32"/>
      <c r="C32"/>
      <c r="D32"/>
      <c r="E32" s="149" t="s">
        <v>162</v>
      </c>
      <c r="F32"/>
      <c r="G32"/>
      <c r="H32"/>
      <c r="L32" s="23"/>
    </row>
    <row r="33" spans="1:28" x14ac:dyDescent="0.25">
      <c r="A33"/>
      <c r="B33" s="351"/>
      <c r="C33"/>
      <c r="D33"/>
      <c r="E33"/>
      <c r="F33"/>
      <c r="G33"/>
      <c r="H33"/>
    </row>
    <row r="34" spans="1:28" x14ac:dyDescent="0.25">
      <c r="A34"/>
      <c r="B34"/>
      <c r="C34"/>
      <c r="D34"/>
      <c r="E34"/>
      <c r="F34"/>
      <c r="G34"/>
      <c r="H34"/>
    </row>
    <row r="35" spans="1:28" x14ac:dyDescent="0.25">
      <c r="A35" s="150" t="s">
        <v>306</v>
      </c>
      <c r="B35"/>
      <c r="C35"/>
      <c r="D35"/>
      <c r="E35"/>
      <c r="F35"/>
      <c r="G35"/>
      <c r="H35"/>
    </row>
    <row r="36" spans="1:28" customFormat="1" ht="18" x14ac:dyDescent="0.25">
      <c r="A36" s="58"/>
      <c r="B36" s="58"/>
      <c r="C36" s="58"/>
      <c r="D36" s="58"/>
      <c r="E36" s="22"/>
      <c r="F36" s="22"/>
      <c r="G36" s="22"/>
      <c r="H36" s="22"/>
      <c r="I36" s="24"/>
      <c r="J36" s="24"/>
      <c r="K36" s="24"/>
      <c r="L36" s="19"/>
      <c r="M36" s="19"/>
      <c r="N36" s="19"/>
      <c r="O36" s="19"/>
      <c r="P36" s="19"/>
      <c r="Q36" s="19"/>
      <c r="R36" s="19"/>
      <c r="S36" s="24"/>
      <c r="T36" s="24"/>
      <c r="U36" s="24"/>
      <c r="V36" s="24"/>
      <c r="W36" s="24"/>
      <c r="X36" s="24"/>
      <c r="Y36" s="24"/>
      <c r="Z36" s="24"/>
      <c r="AB36" s="112"/>
    </row>
  </sheetData>
  <mergeCells count="15">
    <mergeCell ref="L5:L6"/>
    <mergeCell ref="J17:K17"/>
    <mergeCell ref="L17:L18"/>
    <mergeCell ref="A1:H1"/>
    <mergeCell ref="C5:D5"/>
    <mergeCell ref="E5:F5"/>
    <mergeCell ref="G5:H5"/>
    <mergeCell ref="A5:B6"/>
    <mergeCell ref="C17:D17"/>
    <mergeCell ref="E17:F17"/>
    <mergeCell ref="A17:B18"/>
    <mergeCell ref="G17:H17"/>
    <mergeCell ref="I5:I6"/>
    <mergeCell ref="I17:I18"/>
    <mergeCell ref="J5:K5"/>
  </mergeCells>
  <pageMargins left="0.43" right="0.28999999999999998" top="0.83" bottom="1.08" header="0.3" footer="0.3"/>
  <pageSetup paperSize="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Normal="100" workbookViewId="0">
      <selection activeCell="C2" sqref="C1:C1048576"/>
    </sheetView>
  </sheetViews>
  <sheetFormatPr defaultColWidth="9.140625" defaultRowHeight="15" x14ac:dyDescent="0.25"/>
  <cols>
    <col min="1" max="1" width="9.140625" style="35"/>
    <col min="2" max="2" width="30.7109375" style="35" customWidth="1"/>
    <col min="3" max="3" width="15.85546875" style="35" hidden="1" customWidth="1"/>
    <col min="4" max="4" width="14.42578125" style="35" customWidth="1"/>
    <col min="5" max="5" width="16.42578125" style="35" customWidth="1"/>
    <col min="6" max="8" width="14.5703125" style="35" customWidth="1"/>
    <col min="9" max="10" width="15.5703125" style="35" customWidth="1"/>
    <col min="11" max="11" width="13" style="35" customWidth="1"/>
    <col min="12" max="12" width="14.140625" style="35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81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80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79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394">
        <v>2023</v>
      </c>
      <c r="F5" s="395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49.5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90">
        <v>2001</v>
      </c>
      <c r="B7" s="12" t="s">
        <v>5</v>
      </c>
      <c r="C7" s="36">
        <v>2000000</v>
      </c>
      <c r="D7" s="36">
        <v>93230.45</v>
      </c>
      <c r="E7" s="79">
        <v>5000000</v>
      </c>
      <c r="F7" s="36">
        <v>1572272.44</v>
      </c>
      <c r="G7" s="79">
        <v>5000000</v>
      </c>
      <c r="H7" s="36">
        <v>4486533.03</v>
      </c>
      <c r="I7" s="36">
        <v>5000000</v>
      </c>
      <c r="J7" s="36">
        <v>10000000</v>
      </c>
      <c r="K7" s="38"/>
      <c r="L7" s="38"/>
    </row>
    <row r="8" spans="1:12" x14ac:dyDescent="0.25">
      <c r="A8" s="90">
        <v>2002</v>
      </c>
      <c r="B8" s="12" t="s">
        <v>18</v>
      </c>
      <c r="C8" s="36"/>
      <c r="D8" s="36"/>
      <c r="E8" s="79"/>
      <c r="F8" s="36"/>
      <c r="G8" s="79">
        <v>500000</v>
      </c>
      <c r="H8" s="36">
        <v>389147</v>
      </c>
      <c r="I8" s="36">
        <v>0</v>
      </c>
      <c r="J8" s="36">
        <v>500000</v>
      </c>
      <c r="K8" s="38"/>
      <c r="L8" s="38"/>
    </row>
    <row r="9" spans="1:12" x14ac:dyDescent="0.25">
      <c r="A9" s="90">
        <v>2003</v>
      </c>
      <c r="B9" s="14" t="s">
        <v>17</v>
      </c>
      <c r="C9" s="36">
        <v>1000000</v>
      </c>
      <c r="D9" s="36">
        <v>0</v>
      </c>
      <c r="E9" s="36">
        <v>700000</v>
      </c>
      <c r="F9" s="36">
        <v>700000</v>
      </c>
      <c r="G9" s="36">
        <v>1000000</v>
      </c>
      <c r="H9" s="36">
        <v>999975.94</v>
      </c>
      <c r="I9" s="36">
        <v>2000000</v>
      </c>
      <c r="J9" s="36">
        <v>2000000</v>
      </c>
      <c r="K9" s="38"/>
      <c r="L9" s="38"/>
    </row>
    <row r="10" spans="1:12" x14ac:dyDescent="0.25">
      <c r="A10" s="90">
        <v>2102</v>
      </c>
      <c r="B10" s="12" t="s">
        <v>4</v>
      </c>
      <c r="C10" s="36">
        <v>2000000</v>
      </c>
      <c r="D10" s="36">
        <v>856855.35</v>
      </c>
      <c r="E10" s="36">
        <v>1000000</v>
      </c>
      <c r="F10" s="36">
        <v>879082.75</v>
      </c>
      <c r="G10" s="36">
        <v>2000000</v>
      </c>
      <c r="H10" s="36">
        <v>1994294.82</v>
      </c>
      <c r="I10" s="36">
        <v>2000000</v>
      </c>
      <c r="J10" s="36">
        <v>2000000</v>
      </c>
      <c r="K10" s="38"/>
      <c r="L10" s="38"/>
    </row>
    <row r="11" spans="1:12" x14ac:dyDescent="0.25">
      <c r="A11" s="90">
        <v>2103</v>
      </c>
      <c r="B11" s="12" t="s">
        <v>3</v>
      </c>
      <c r="C11" s="36">
        <v>500000</v>
      </c>
      <c r="D11" s="36">
        <v>0</v>
      </c>
      <c r="E11" s="36">
        <v>500000</v>
      </c>
      <c r="F11" s="36">
        <v>472891.62</v>
      </c>
      <c r="G11" s="36">
        <v>500000</v>
      </c>
      <c r="H11" s="36">
        <v>480900</v>
      </c>
      <c r="I11" s="36">
        <v>1000000</v>
      </c>
      <c r="J11" s="36">
        <v>1000000</v>
      </c>
      <c r="K11" s="38"/>
      <c r="L11" s="38"/>
    </row>
    <row r="12" spans="1:12" x14ac:dyDescent="0.25">
      <c r="A12" s="90">
        <v>2104</v>
      </c>
      <c r="B12" s="12" t="s">
        <v>5</v>
      </c>
      <c r="C12" s="36">
        <v>10000000</v>
      </c>
      <c r="D12" s="36">
        <v>1926657.81</v>
      </c>
      <c r="E12" s="36">
        <v>0</v>
      </c>
      <c r="F12" s="36"/>
      <c r="G12" s="38"/>
      <c r="H12" s="36">
        <v>0</v>
      </c>
      <c r="I12" s="36"/>
      <c r="J12" s="36">
        <v>0</v>
      </c>
      <c r="K12" s="38"/>
      <c r="L12" s="38"/>
    </row>
    <row r="13" spans="1:12" x14ac:dyDescent="0.25">
      <c r="A13" s="94">
        <v>2106</v>
      </c>
      <c r="B13" s="6" t="s">
        <v>2</v>
      </c>
      <c r="C13" s="36">
        <v>500000</v>
      </c>
      <c r="D13" s="36">
        <v>0</v>
      </c>
      <c r="E13" s="6"/>
      <c r="F13" s="36"/>
      <c r="G13" s="38"/>
      <c r="H13" s="36">
        <v>0</v>
      </c>
      <c r="I13" s="36"/>
      <c r="J13" s="36">
        <v>0</v>
      </c>
      <c r="K13" s="38"/>
      <c r="L13" s="38"/>
    </row>
    <row r="14" spans="1:12" x14ac:dyDescent="0.25">
      <c r="A14" s="248">
        <v>2505</v>
      </c>
      <c r="B14" s="8" t="s">
        <v>27</v>
      </c>
      <c r="C14" s="80"/>
      <c r="D14" s="80"/>
      <c r="E14" s="36">
        <v>500000</v>
      </c>
      <c r="F14" s="36"/>
      <c r="G14" s="38"/>
      <c r="H14" s="36">
        <v>0</v>
      </c>
      <c r="I14" s="36"/>
      <c r="J14" s="36">
        <v>0</v>
      </c>
      <c r="K14" s="38"/>
      <c r="L14" s="38"/>
    </row>
    <row r="15" spans="1:12" x14ac:dyDescent="0.25">
      <c r="A15" s="248">
        <v>2507</v>
      </c>
      <c r="B15" s="8" t="s">
        <v>1</v>
      </c>
      <c r="C15" s="36">
        <v>500000</v>
      </c>
      <c r="D15" s="36">
        <v>0</v>
      </c>
      <c r="E15" s="36">
        <v>500000</v>
      </c>
      <c r="F15" s="36"/>
      <c r="G15" s="38"/>
      <c r="H15" s="36">
        <v>0</v>
      </c>
      <c r="I15" s="36"/>
      <c r="J15" s="36">
        <v>0</v>
      </c>
      <c r="K15" s="38"/>
      <c r="L15" s="38"/>
    </row>
    <row r="16" spans="1:12" ht="16.5" thickBot="1" x14ac:dyDescent="0.3">
      <c r="A16" s="5" t="s">
        <v>0</v>
      </c>
      <c r="B16" s="5"/>
      <c r="C16" s="3">
        <f>SUM(C7:C15)</f>
        <v>16500000</v>
      </c>
      <c r="D16" s="3">
        <f t="shared" ref="D16:F16" si="0">SUM(D7:D15)</f>
        <v>2876743.61</v>
      </c>
      <c r="E16" s="3">
        <f t="shared" si="0"/>
        <v>8200000</v>
      </c>
      <c r="F16" s="3">
        <f t="shared" si="0"/>
        <v>3624246.81</v>
      </c>
      <c r="G16" s="3">
        <f>SUM(G7:G15)</f>
        <v>9000000</v>
      </c>
      <c r="H16" s="3">
        <f t="shared" ref="H16:J16" si="1">SUM(H7:H15)</f>
        <v>8350850.790000001</v>
      </c>
      <c r="I16" s="3">
        <f t="shared" ref="I16" si="2">SUM(I7:I15)</f>
        <v>10000000</v>
      </c>
      <c r="J16" s="350">
        <f t="shared" si="1"/>
        <v>15500000</v>
      </c>
      <c r="K16" s="38"/>
      <c r="L16" s="38"/>
    </row>
    <row r="17" spans="1:28" ht="15.75" thickTop="1" x14ac:dyDescent="0.25">
      <c r="A17" s="1"/>
      <c r="B17" s="1"/>
      <c r="C17" s="1"/>
      <c r="D17" s="1"/>
      <c r="E17" s="1"/>
      <c r="F17" s="1"/>
      <c r="G17" s="1"/>
      <c r="H17" s="1"/>
    </row>
    <row r="18" spans="1:28" x14ac:dyDescent="0.25">
      <c r="A18" s="1"/>
      <c r="B18" s="1"/>
      <c r="C18" s="1"/>
      <c r="D18" s="1"/>
      <c r="E18" s="1"/>
      <c r="F18" s="1"/>
      <c r="G18" s="1"/>
      <c r="H18" s="1"/>
    </row>
    <row r="19" spans="1:28" ht="15.75" x14ac:dyDescent="0.25">
      <c r="A19" s="21" t="s">
        <v>151</v>
      </c>
      <c r="B19" s="23"/>
      <c r="C19"/>
      <c r="D19"/>
      <c r="E19"/>
      <c r="F19"/>
      <c r="G19"/>
      <c r="H19"/>
      <c r="L19" s="120"/>
    </row>
    <row r="20" spans="1:28" ht="24" customHeight="1" x14ac:dyDescent="0.25">
      <c r="A20" s="21" t="s">
        <v>119</v>
      </c>
      <c r="B20"/>
      <c r="C20"/>
      <c r="D20"/>
      <c r="E20" s="149" t="s">
        <v>162</v>
      </c>
      <c r="F20"/>
      <c r="G20"/>
      <c r="H20"/>
      <c r="L20" s="23"/>
    </row>
    <row r="21" spans="1:28" x14ac:dyDescent="0.25">
      <c r="A21"/>
      <c r="B21" s="351"/>
      <c r="C21"/>
      <c r="D21"/>
      <c r="E21"/>
      <c r="F21"/>
      <c r="G21"/>
      <c r="H21"/>
    </row>
    <row r="22" spans="1:28" x14ac:dyDescent="0.25">
      <c r="A22"/>
      <c r="B22"/>
      <c r="C22"/>
      <c r="D22"/>
      <c r="E22"/>
      <c r="F22"/>
      <c r="G22"/>
      <c r="H22"/>
    </row>
    <row r="23" spans="1:28" x14ac:dyDescent="0.25">
      <c r="A23" s="150" t="s">
        <v>306</v>
      </c>
      <c r="B23"/>
      <c r="C23"/>
      <c r="D23"/>
      <c r="E23"/>
      <c r="F23"/>
      <c r="G23"/>
      <c r="H23"/>
    </row>
    <row r="24" spans="1:28" customFormat="1" ht="18" x14ac:dyDescent="0.25">
      <c r="A24" s="58"/>
      <c r="B24" s="58"/>
      <c r="C24" s="58"/>
      <c r="D24" s="58"/>
      <c r="E24" s="22"/>
      <c r="F24" s="22"/>
      <c r="G24" s="22"/>
      <c r="H24" s="22"/>
      <c r="I24" s="24"/>
      <c r="J24" s="24"/>
      <c r="K24" s="24"/>
      <c r="L24" s="19"/>
      <c r="M24" s="19"/>
      <c r="N24" s="19"/>
      <c r="O24" s="19"/>
      <c r="P24" s="19"/>
      <c r="Q24" s="19"/>
      <c r="R24" s="19"/>
      <c r="S24" s="24"/>
      <c r="T24" s="24"/>
      <c r="U24" s="24"/>
      <c r="V24" s="24"/>
      <c r="W24" s="24"/>
      <c r="X24" s="24"/>
      <c r="Y24" s="24"/>
      <c r="Z24" s="24"/>
      <c r="AB24" s="112"/>
    </row>
  </sheetData>
  <mergeCells count="8">
    <mergeCell ref="L5:L6"/>
    <mergeCell ref="A1:H1"/>
    <mergeCell ref="A5:B6"/>
    <mergeCell ref="C5:D5"/>
    <mergeCell ref="E5:F5"/>
    <mergeCell ref="G5:H5"/>
    <mergeCell ref="I5:I6"/>
    <mergeCell ref="J5:K5"/>
  </mergeCells>
  <pageMargins left="0.43" right="0.21" top="0.33" bottom="0.17" header="0.3" footer="0.17"/>
  <pageSetup paperSize="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zoomScaleNormal="100" workbookViewId="0">
      <selection activeCell="Q17" sqref="Q17"/>
    </sheetView>
  </sheetViews>
  <sheetFormatPr defaultColWidth="9.140625" defaultRowHeight="15" x14ac:dyDescent="0.25"/>
  <cols>
    <col min="1" max="1" width="8.28515625" style="35" customWidth="1"/>
    <col min="2" max="2" width="26.7109375" style="35" customWidth="1"/>
    <col min="3" max="3" width="17" style="35" hidden="1" customWidth="1"/>
    <col min="4" max="6" width="14.7109375" style="35" customWidth="1"/>
    <col min="7" max="7" width="15.28515625" style="35" customWidth="1"/>
    <col min="8" max="8" width="14.7109375" style="35" customWidth="1"/>
    <col min="9" max="9" width="14.28515625" style="35" customWidth="1"/>
    <col min="10" max="10" width="15.7109375" style="35" customWidth="1"/>
    <col min="11" max="11" width="13.85546875" style="35" customWidth="1"/>
    <col min="12" max="12" width="14.42578125" style="35" customWidth="1"/>
    <col min="13" max="16384" width="9.140625" style="35"/>
  </cols>
  <sheetData>
    <row r="1" spans="1:3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32" ht="18" x14ac:dyDescent="0.25">
      <c r="A2" s="33" t="s">
        <v>78</v>
      </c>
      <c r="B2" s="33"/>
      <c r="C2" s="1"/>
      <c r="D2" s="1"/>
      <c r="E2" s="1"/>
      <c r="F2" s="1"/>
      <c r="G2" s="1"/>
      <c r="H2" s="1"/>
    </row>
    <row r="3" spans="1:32" x14ac:dyDescent="0.25">
      <c r="A3" s="18" t="s">
        <v>77</v>
      </c>
      <c r="B3" s="19"/>
      <c r="C3" s="19"/>
      <c r="D3" s="19"/>
      <c r="E3" s="19"/>
      <c r="F3" s="19"/>
      <c r="G3" s="19"/>
      <c r="H3" s="19"/>
    </row>
    <row r="4" spans="1:32" ht="15.75" x14ac:dyDescent="0.25">
      <c r="A4" s="18" t="s">
        <v>11</v>
      </c>
      <c r="B4" s="17"/>
      <c r="C4" s="1"/>
      <c r="D4" s="1"/>
      <c r="E4" s="1"/>
      <c r="F4" s="1"/>
      <c r="G4" s="1"/>
      <c r="H4" s="1"/>
    </row>
    <row r="5" spans="1:32" ht="15.75" customHeight="1" x14ac:dyDescent="0.25">
      <c r="A5" s="381" t="s">
        <v>10</v>
      </c>
      <c r="B5" s="382"/>
      <c r="C5" s="406">
        <v>2022</v>
      </c>
      <c r="D5" s="407"/>
      <c r="E5" s="408">
        <v>2023</v>
      </c>
      <c r="F5" s="409"/>
      <c r="G5" s="408">
        <v>2024</v>
      </c>
      <c r="H5" s="409"/>
      <c r="I5" s="400" t="s">
        <v>276</v>
      </c>
      <c r="J5" s="379">
        <v>2025</v>
      </c>
      <c r="K5" s="379"/>
      <c r="L5" s="377" t="s">
        <v>305</v>
      </c>
    </row>
    <row r="6" spans="1:32" ht="51" customHeight="1" x14ac:dyDescent="0.25">
      <c r="A6" s="383"/>
      <c r="B6" s="384"/>
      <c r="C6" s="77" t="s">
        <v>7</v>
      </c>
      <c r="D6" s="78" t="s">
        <v>8</v>
      </c>
      <c r="E6" s="155" t="s">
        <v>7</v>
      </c>
      <c r="F6" s="78" t="s">
        <v>8</v>
      </c>
      <c r="G6" s="155" t="s">
        <v>7</v>
      </c>
      <c r="H6" s="78" t="s">
        <v>8</v>
      </c>
      <c r="I6" s="401"/>
      <c r="J6" s="352" t="s">
        <v>7</v>
      </c>
      <c r="K6" s="353" t="s">
        <v>304</v>
      </c>
      <c r="L6" s="377"/>
    </row>
    <row r="7" spans="1:32" x14ac:dyDescent="0.25">
      <c r="A7" s="243">
        <v>2001</v>
      </c>
      <c r="B7" s="14" t="s">
        <v>5</v>
      </c>
      <c r="C7" s="36">
        <v>2000000</v>
      </c>
      <c r="D7" s="36">
        <v>669740</v>
      </c>
      <c r="E7" s="36">
        <v>10000000</v>
      </c>
      <c r="F7" s="36">
        <v>9984833.6199999992</v>
      </c>
      <c r="G7" s="36">
        <v>3000000</v>
      </c>
      <c r="H7" s="36">
        <v>1662578.8</v>
      </c>
      <c r="I7" s="39">
        <v>800000</v>
      </c>
      <c r="J7" s="39">
        <v>10000000</v>
      </c>
      <c r="K7" s="38"/>
      <c r="L7" s="38"/>
    </row>
    <row r="8" spans="1:32" x14ac:dyDescent="0.25">
      <c r="A8" s="243">
        <v>2002</v>
      </c>
      <c r="B8" s="14" t="s">
        <v>18</v>
      </c>
      <c r="C8" s="36">
        <v>2000000</v>
      </c>
      <c r="D8" s="36">
        <v>905750.5</v>
      </c>
      <c r="E8" s="36">
        <v>2000000</v>
      </c>
      <c r="F8" s="36">
        <v>1554857.5</v>
      </c>
      <c r="G8" s="36">
        <v>5000000</v>
      </c>
      <c r="H8" s="36">
        <v>2018667.14</v>
      </c>
      <c r="I8" s="39">
        <v>500000</v>
      </c>
      <c r="J8" s="39">
        <v>2000000</v>
      </c>
      <c r="K8" s="38"/>
      <c r="L8" s="38"/>
    </row>
    <row r="9" spans="1:32" x14ac:dyDescent="0.25">
      <c r="A9" s="90">
        <v>2003</v>
      </c>
      <c r="B9" s="14" t="s">
        <v>17</v>
      </c>
      <c r="C9" s="36">
        <v>1500000</v>
      </c>
      <c r="D9" s="36">
        <v>94075</v>
      </c>
      <c r="E9" s="36">
        <v>2000000</v>
      </c>
      <c r="F9" s="36">
        <v>1942314.85</v>
      </c>
      <c r="G9" s="36">
        <v>2000000</v>
      </c>
      <c r="H9" s="36">
        <v>1541538</v>
      </c>
      <c r="I9" s="39">
        <v>1700000</v>
      </c>
      <c r="J9" s="39">
        <v>3000000</v>
      </c>
      <c r="K9" s="38"/>
      <c r="L9" s="38"/>
    </row>
    <row r="10" spans="1:32" ht="17.25" customHeight="1" x14ac:dyDescent="0.25">
      <c r="A10" s="248">
        <v>2102</v>
      </c>
      <c r="B10" s="14" t="s">
        <v>4</v>
      </c>
      <c r="C10" s="36">
        <v>1000000</v>
      </c>
      <c r="D10" s="36">
        <v>956935.28</v>
      </c>
      <c r="E10" s="36">
        <v>1000000</v>
      </c>
      <c r="F10" s="36">
        <v>979290</v>
      </c>
      <c r="G10" s="36">
        <v>2500000</v>
      </c>
      <c r="H10" s="36">
        <v>2483458.69</v>
      </c>
      <c r="I10" s="39">
        <v>1500000</v>
      </c>
      <c r="J10" s="39">
        <v>2500000</v>
      </c>
      <c r="K10" s="38"/>
      <c r="L10" s="38"/>
    </row>
    <row r="11" spans="1:32" x14ac:dyDescent="0.25">
      <c r="A11" s="248">
        <v>2103</v>
      </c>
      <c r="B11" s="14" t="s">
        <v>3</v>
      </c>
      <c r="C11" s="36">
        <v>1000000</v>
      </c>
      <c r="D11" s="36">
        <v>1841335</v>
      </c>
      <c r="E11" s="36">
        <v>2000000</v>
      </c>
      <c r="F11" s="36">
        <v>1409900</v>
      </c>
      <c r="G11" s="36">
        <v>4000000</v>
      </c>
      <c r="H11" s="36">
        <v>2063093</v>
      </c>
      <c r="I11" s="39">
        <v>500000</v>
      </c>
      <c r="J11" s="39">
        <v>3000000</v>
      </c>
      <c r="K11" s="38"/>
      <c r="L11" s="38"/>
    </row>
    <row r="12" spans="1:32" x14ac:dyDescent="0.25">
      <c r="A12" s="248">
        <v>2104</v>
      </c>
      <c r="B12" s="14" t="s">
        <v>25</v>
      </c>
      <c r="C12" s="36">
        <v>10000000</v>
      </c>
      <c r="D12" s="36">
        <v>4148565.67</v>
      </c>
      <c r="E12" s="36">
        <v>0</v>
      </c>
      <c r="F12" s="36"/>
      <c r="G12" s="36"/>
      <c r="H12" s="36">
        <v>0</v>
      </c>
      <c r="I12" s="39">
        <v>1000000</v>
      </c>
      <c r="J12" s="39">
        <v>1000000</v>
      </c>
      <c r="K12" s="38"/>
      <c r="L12" s="38"/>
    </row>
    <row r="13" spans="1:32" x14ac:dyDescent="0.25">
      <c r="A13" s="94">
        <v>2106</v>
      </c>
      <c r="B13" s="6" t="s">
        <v>2</v>
      </c>
      <c r="C13" s="36">
        <v>1000000</v>
      </c>
      <c r="D13" s="36">
        <v>130120</v>
      </c>
      <c r="E13" s="36">
        <v>1000000</v>
      </c>
      <c r="F13" s="36">
        <v>195000</v>
      </c>
      <c r="G13" s="36">
        <v>2000000</v>
      </c>
      <c r="H13" s="36">
        <v>0</v>
      </c>
      <c r="I13" s="39">
        <v>1000000</v>
      </c>
      <c r="J13" s="39">
        <v>1000000</v>
      </c>
      <c r="K13" s="38"/>
      <c r="L13" s="38"/>
    </row>
    <row r="14" spans="1:32" s="169" customFormat="1" ht="15.75" x14ac:dyDescent="0.25">
      <c r="A14" s="94">
        <v>2401</v>
      </c>
      <c r="B14" s="6" t="s">
        <v>128</v>
      </c>
      <c r="C14" s="36">
        <v>10000000</v>
      </c>
      <c r="D14" s="36">
        <v>8131959.2000000002</v>
      </c>
      <c r="E14" s="36">
        <v>8000000</v>
      </c>
      <c r="F14" s="36">
        <v>8837618</v>
      </c>
      <c r="G14" s="192"/>
      <c r="H14" s="36">
        <v>0</v>
      </c>
      <c r="I14" s="209"/>
      <c r="J14" s="39"/>
      <c r="K14" s="38"/>
      <c r="L14" s="38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x14ac:dyDescent="0.25">
      <c r="A15" s="248">
        <v>2507</v>
      </c>
      <c r="B15" s="8" t="s">
        <v>1</v>
      </c>
      <c r="C15" s="36">
        <v>1000000</v>
      </c>
      <c r="D15" s="36">
        <v>981495</v>
      </c>
      <c r="E15" s="36">
        <v>1000000</v>
      </c>
      <c r="F15" s="36">
        <v>975669.28</v>
      </c>
      <c r="G15" s="36"/>
      <c r="H15" s="36">
        <v>0</v>
      </c>
      <c r="I15" s="39"/>
      <c r="J15" s="39">
        <v>0</v>
      </c>
      <c r="K15" s="38"/>
      <c r="L15" s="38"/>
    </row>
    <row r="16" spans="1:32" ht="16.5" thickBot="1" x14ac:dyDescent="0.3">
      <c r="A16" s="5" t="s">
        <v>0</v>
      </c>
      <c r="B16" s="5"/>
      <c r="C16" s="3">
        <f>SUM(C7:C15)</f>
        <v>29500000</v>
      </c>
      <c r="D16" s="3">
        <f t="shared" ref="D16:F16" si="0">SUM(D7:D15)</f>
        <v>17859975.649999999</v>
      </c>
      <c r="E16" s="3">
        <f t="shared" si="0"/>
        <v>27000000</v>
      </c>
      <c r="F16" s="3">
        <f t="shared" si="0"/>
        <v>25879483.25</v>
      </c>
      <c r="G16" s="3">
        <f>SUM(G7:G15)</f>
        <v>18500000</v>
      </c>
      <c r="H16" s="3">
        <f t="shared" ref="H16:J16" si="1">SUM(H7:H15)</f>
        <v>9769335.629999999</v>
      </c>
      <c r="I16" s="3">
        <f t="shared" ref="I16" si="2">SUM(I7:I15)</f>
        <v>7000000</v>
      </c>
      <c r="J16" s="350">
        <f t="shared" si="1"/>
        <v>22500000</v>
      </c>
      <c r="K16" s="38"/>
      <c r="L16" s="38"/>
    </row>
    <row r="17" spans="1:28" ht="15.75" thickTop="1" x14ac:dyDescent="0.25">
      <c r="A17" s="1"/>
      <c r="B17" s="1"/>
      <c r="C17" s="1"/>
      <c r="D17" s="1"/>
      <c r="E17" s="1"/>
      <c r="F17" s="1"/>
      <c r="G17" s="1"/>
      <c r="H17" s="1"/>
    </row>
    <row r="18" spans="1:28" x14ac:dyDescent="0.25">
      <c r="A18" s="1"/>
      <c r="B18" s="1"/>
      <c r="C18" s="1"/>
      <c r="D18" s="1"/>
      <c r="E18" s="1"/>
      <c r="F18" s="1"/>
      <c r="G18" s="1"/>
      <c r="H18" s="1"/>
    </row>
    <row r="19" spans="1:28" ht="15.75" x14ac:dyDescent="0.25">
      <c r="A19" s="21" t="s">
        <v>151</v>
      </c>
      <c r="B19" s="23"/>
      <c r="C19"/>
      <c r="D19"/>
      <c r="E19"/>
      <c r="F19"/>
      <c r="G19"/>
      <c r="H19"/>
      <c r="L19" s="120"/>
    </row>
    <row r="20" spans="1:28" ht="24" customHeight="1" x14ac:dyDescent="0.25">
      <c r="A20" s="21" t="s">
        <v>119</v>
      </c>
      <c r="B20"/>
      <c r="C20"/>
      <c r="D20"/>
      <c r="E20" s="149" t="s">
        <v>162</v>
      </c>
      <c r="F20"/>
      <c r="G20"/>
      <c r="H20"/>
      <c r="L20" s="23"/>
    </row>
    <row r="21" spans="1:28" x14ac:dyDescent="0.25">
      <c r="A21"/>
      <c r="B21" s="351"/>
      <c r="C21"/>
      <c r="D21"/>
      <c r="E21"/>
      <c r="F21"/>
      <c r="G21"/>
      <c r="H21"/>
    </row>
    <row r="22" spans="1:28" x14ac:dyDescent="0.25">
      <c r="A22"/>
      <c r="B22"/>
      <c r="C22"/>
      <c r="D22"/>
      <c r="E22"/>
      <c r="F22"/>
      <c r="G22"/>
      <c r="H22"/>
    </row>
    <row r="23" spans="1:28" x14ac:dyDescent="0.25">
      <c r="A23" s="150" t="s">
        <v>306</v>
      </c>
      <c r="B23"/>
      <c r="C23"/>
      <c r="D23"/>
      <c r="E23"/>
      <c r="F23"/>
      <c r="G23"/>
      <c r="H23"/>
    </row>
    <row r="24" spans="1:28" customFormat="1" ht="18" x14ac:dyDescent="0.25">
      <c r="A24" s="58"/>
      <c r="B24" s="58"/>
      <c r="C24" s="58"/>
      <c r="D24" s="58"/>
      <c r="E24" s="22"/>
      <c r="F24" s="22"/>
      <c r="G24" s="22"/>
      <c r="H24" s="22"/>
      <c r="I24" s="24"/>
      <c r="J24" s="24"/>
      <c r="K24" s="24"/>
      <c r="L24" s="19"/>
      <c r="M24" s="19"/>
      <c r="N24" s="19"/>
      <c r="O24" s="19"/>
      <c r="P24" s="19"/>
      <c r="Q24" s="19"/>
      <c r="R24" s="19"/>
      <c r="S24" s="24"/>
      <c r="T24" s="24"/>
      <c r="U24" s="24"/>
      <c r="V24" s="24"/>
      <c r="W24" s="24"/>
      <c r="X24" s="24"/>
      <c r="Y24" s="24"/>
      <c r="Z24" s="24"/>
      <c r="AB24" s="112"/>
    </row>
  </sheetData>
  <mergeCells count="8">
    <mergeCell ref="L5:L6"/>
    <mergeCell ref="A1:H1"/>
    <mergeCell ref="A5:B6"/>
    <mergeCell ref="C5:D5"/>
    <mergeCell ref="E5:F5"/>
    <mergeCell ref="G5:H5"/>
    <mergeCell ref="I5:I6"/>
    <mergeCell ref="J5:K5"/>
  </mergeCells>
  <pageMargins left="0.47" right="0.17" top="0.75" bottom="0.75" header="0.3" footer="0.3"/>
  <pageSetup paperSize="5" scale="80" orientation="landscape" r:id="rId1"/>
  <colBreaks count="1" manualBreakCount="1">
    <brk id="10" max="1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zoomScaleNormal="100" workbookViewId="0">
      <selection activeCell="C2" sqref="C1:C1048576"/>
    </sheetView>
  </sheetViews>
  <sheetFormatPr defaultColWidth="9.140625" defaultRowHeight="15" x14ac:dyDescent="0.25"/>
  <cols>
    <col min="1" max="1" width="9.140625" style="35"/>
    <col min="2" max="2" width="29.5703125" style="35" customWidth="1"/>
    <col min="3" max="3" width="14.85546875" style="35" hidden="1" customWidth="1"/>
    <col min="4" max="4" width="16.28515625" style="35" hidden="1" customWidth="1"/>
    <col min="5" max="5" width="16.42578125" style="35" customWidth="1"/>
    <col min="6" max="6" width="15.7109375" style="35" customWidth="1"/>
    <col min="7" max="7" width="17.42578125" style="35" customWidth="1"/>
    <col min="8" max="8" width="15" style="35" customWidth="1"/>
    <col min="9" max="9" width="13.7109375" style="35" customWidth="1"/>
    <col min="10" max="10" width="15.7109375" style="35" customWidth="1"/>
    <col min="11" max="11" width="15.85546875" style="35" customWidth="1"/>
    <col min="12" max="12" width="15" style="35" customWidth="1"/>
    <col min="13" max="16384" width="9.140625" style="35"/>
  </cols>
  <sheetData>
    <row r="1" spans="1:12" ht="20.25" customHeight="1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76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74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75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392">
        <v>2023</v>
      </c>
      <c r="F5" s="392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51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90">
        <v>2003</v>
      </c>
      <c r="B7" s="14" t="s">
        <v>17</v>
      </c>
      <c r="C7" s="36">
        <v>500000</v>
      </c>
      <c r="D7" s="36">
        <v>0</v>
      </c>
      <c r="E7" s="36">
        <v>1000000</v>
      </c>
      <c r="F7" s="36">
        <v>0</v>
      </c>
      <c r="G7" s="36"/>
      <c r="H7" s="36"/>
      <c r="I7" s="39">
        <v>0</v>
      </c>
      <c r="J7" s="39"/>
      <c r="K7" s="38"/>
      <c r="L7" s="38"/>
    </row>
    <row r="8" spans="1:12" x14ac:dyDescent="0.25">
      <c r="A8" s="90">
        <v>2102</v>
      </c>
      <c r="B8" s="14" t="s">
        <v>4</v>
      </c>
      <c r="C8" s="28">
        <v>1000000</v>
      </c>
      <c r="D8" s="28">
        <v>0</v>
      </c>
      <c r="E8" s="28">
        <v>500000</v>
      </c>
      <c r="F8" s="28">
        <v>0</v>
      </c>
      <c r="G8" s="36"/>
      <c r="H8" s="28"/>
      <c r="I8" s="39">
        <v>0</v>
      </c>
      <c r="J8" s="39">
        <v>0</v>
      </c>
      <c r="K8" s="38"/>
      <c r="L8" s="38"/>
    </row>
    <row r="9" spans="1:12" ht="16.5" thickBot="1" x14ac:dyDescent="0.3">
      <c r="A9" s="54" t="s">
        <v>0</v>
      </c>
      <c r="B9" s="54"/>
      <c r="C9" s="3">
        <f t="shared" ref="C9:J9" si="0">SUM(C7:C8)</f>
        <v>1500000</v>
      </c>
      <c r="D9" s="3">
        <f t="shared" si="0"/>
        <v>0</v>
      </c>
      <c r="E9" s="3">
        <f t="shared" si="0"/>
        <v>1500000</v>
      </c>
      <c r="F9" s="3">
        <f t="shared" si="0"/>
        <v>0</v>
      </c>
      <c r="G9" s="3">
        <f>SUM(G7:G8)</f>
        <v>0</v>
      </c>
      <c r="H9" s="3">
        <f t="shared" si="0"/>
        <v>0</v>
      </c>
      <c r="I9" s="3">
        <f t="shared" ref="I9" si="1">SUM(I7:I8)</f>
        <v>0</v>
      </c>
      <c r="J9" s="350">
        <f t="shared" si="0"/>
        <v>0</v>
      </c>
      <c r="K9" s="38"/>
      <c r="L9" s="38"/>
    </row>
    <row r="10" spans="1:12" ht="16.5" thickTop="1" x14ac:dyDescent="0.25">
      <c r="A10" s="27"/>
      <c r="B10" s="27"/>
      <c r="C10" s="26"/>
      <c r="D10" s="26"/>
      <c r="E10" s="26"/>
      <c r="F10" s="26"/>
      <c r="G10" s="26"/>
      <c r="H10" s="26"/>
    </row>
    <row r="11" spans="1:12" x14ac:dyDescent="0.25">
      <c r="A11" s="18" t="s">
        <v>74</v>
      </c>
      <c r="B11" s="19"/>
      <c r="C11" s="19"/>
      <c r="D11" s="19"/>
      <c r="E11" s="19"/>
      <c r="F11" s="19"/>
      <c r="G11" s="19"/>
      <c r="H11" s="19"/>
    </row>
    <row r="12" spans="1:12" x14ac:dyDescent="0.25">
      <c r="A12" s="18" t="s">
        <v>159</v>
      </c>
      <c r="B12" s="13"/>
      <c r="C12" s="1"/>
      <c r="D12" s="1"/>
      <c r="E12" s="1"/>
      <c r="F12" s="1"/>
      <c r="G12" s="1"/>
      <c r="H12" s="1"/>
    </row>
    <row r="13" spans="1:12" ht="15" customHeight="1" x14ac:dyDescent="0.25">
      <c r="A13" s="381" t="s">
        <v>10</v>
      </c>
      <c r="B13" s="382"/>
      <c r="C13" s="394">
        <v>2022</v>
      </c>
      <c r="D13" s="395"/>
      <c r="E13" s="392">
        <v>2023</v>
      </c>
      <c r="F13" s="392"/>
      <c r="G13" s="392">
        <v>2024</v>
      </c>
      <c r="H13" s="392"/>
      <c r="I13" s="400" t="s">
        <v>276</v>
      </c>
      <c r="J13" s="379">
        <v>2025</v>
      </c>
      <c r="K13" s="379"/>
      <c r="L13" s="377" t="s">
        <v>305</v>
      </c>
    </row>
    <row r="14" spans="1:12" ht="51.75" customHeight="1" x14ac:dyDescent="0.25">
      <c r="A14" s="383"/>
      <c r="B14" s="384"/>
      <c r="C14" s="31" t="s">
        <v>7</v>
      </c>
      <c r="D14" s="145" t="s">
        <v>8</v>
      </c>
      <c r="E14" s="31" t="s">
        <v>7</v>
      </c>
      <c r="F14" s="217" t="s">
        <v>8</v>
      </c>
      <c r="G14" s="31" t="s">
        <v>7</v>
      </c>
      <c r="H14" s="313" t="s">
        <v>8</v>
      </c>
      <c r="I14" s="401"/>
      <c r="J14" s="352" t="s">
        <v>7</v>
      </c>
      <c r="K14" s="353" t="s">
        <v>304</v>
      </c>
      <c r="L14" s="377"/>
    </row>
    <row r="15" spans="1:12" ht="16.5" customHeight="1" x14ac:dyDescent="0.25">
      <c r="A15" s="90">
        <v>2002</v>
      </c>
      <c r="B15" s="12" t="s">
        <v>18</v>
      </c>
      <c r="C15" s="31"/>
      <c r="D15" s="160"/>
      <c r="E15" s="31"/>
      <c r="F15" s="160"/>
      <c r="G15" s="210"/>
      <c r="H15" s="216">
        <v>0</v>
      </c>
      <c r="I15" s="314"/>
      <c r="J15" s="346"/>
      <c r="K15" s="38"/>
      <c r="L15" s="38"/>
    </row>
    <row r="16" spans="1:12" x14ac:dyDescent="0.25">
      <c r="A16" s="90">
        <v>2003</v>
      </c>
      <c r="B16" s="14" t="s">
        <v>17</v>
      </c>
      <c r="C16" s="36">
        <v>1000000</v>
      </c>
      <c r="D16" s="36">
        <v>0</v>
      </c>
      <c r="E16" s="36">
        <v>1000000</v>
      </c>
      <c r="F16" s="36">
        <v>0</v>
      </c>
      <c r="G16" s="36">
        <v>1000000</v>
      </c>
      <c r="H16" s="36">
        <v>0</v>
      </c>
      <c r="I16" s="38"/>
      <c r="J16" s="38"/>
      <c r="K16" s="38"/>
      <c r="L16" s="38"/>
    </row>
    <row r="17" spans="1:12" x14ac:dyDescent="0.25">
      <c r="A17" s="90">
        <v>2101</v>
      </c>
      <c r="B17" s="14" t="s">
        <v>17</v>
      </c>
      <c r="C17" s="36"/>
      <c r="D17" s="36"/>
      <c r="E17" s="36">
        <v>0</v>
      </c>
      <c r="F17" s="36"/>
      <c r="G17" s="38"/>
      <c r="H17" s="36">
        <v>0</v>
      </c>
      <c r="I17" s="39"/>
      <c r="J17" s="39"/>
      <c r="K17" s="38"/>
      <c r="L17" s="38"/>
    </row>
    <row r="18" spans="1:12" x14ac:dyDescent="0.25">
      <c r="A18" s="90">
        <v>2102</v>
      </c>
      <c r="B18" s="14" t="s">
        <v>4</v>
      </c>
      <c r="C18" s="36">
        <v>500000</v>
      </c>
      <c r="D18" s="36">
        <v>1575200</v>
      </c>
      <c r="E18" s="36">
        <v>1500000</v>
      </c>
      <c r="F18" s="36">
        <v>1427676.25</v>
      </c>
      <c r="G18" s="36">
        <v>2000000</v>
      </c>
      <c r="H18" s="36">
        <v>2353770.36</v>
      </c>
      <c r="I18" s="39">
        <v>2400000</v>
      </c>
      <c r="J18" s="39">
        <v>2920000</v>
      </c>
      <c r="K18" s="38"/>
      <c r="L18" s="38"/>
    </row>
    <row r="19" spans="1:12" x14ac:dyDescent="0.25">
      <c r="A19" s="90">
        <v>2103</v>
      </c>
      <c r="B19" s="81" t="s">
        <v>3</v>
      </c>
      <c r="C19" s="36">
        <v>1000</v>
      </c>
      <c r="D19" s="36">
        <v>0</v>
      </c>
      <c r="E19" s="36">
        <v>1000</v>
      </c>
      <c r="F19" s="36">
        <v>0</v>
      </c>
      <c r="G19" s="38"/>
      <c r="H19" s="36">
        <v>0</v>
      </c>
      <c r="I19" s="39"/>
      <c r="J19" s="39"/>
      <c r="K19" s="38"/>
      <c r="L19" s="38"/>
    </row>
    <row r="20" spans="1:12" x14ac:dyDescent="0.25">
      <c r="A20" s="90">
        <v>2104</v>
      </c>
      <c r="B20" s="14" t="s">
        <v>25</v>
      </c>
      <c r="C20" s="36"/>
      <c r="D20" s="36"/>
      <c r="E20" s="36">
        <v>0</v>
      </c>
      <c r="F20" s="36"/>
      <c r="G20" s="38"/>
      <c r="H20" s="36">
        <v>0</v>
      </c>
      <c r="I20" s="39"/>
      <c r="J20" s="39"/>
      <c r="K20" s="38"/>
      <c r="L20" s="38"/>
    </row>
    <row r="21" spans="1:12" x14ac:dyDescent="0.25">
      <c r="A21" s="94">
        <v>2106</v>
      </c>
      <c r="B21" s="6" t="s">
        <v>2</v>
      </c>
      <c r="C21" s="36">
        <v>1000000</v>
      </c>
      <c r="D21" s="36">
        <v>175000</v>
      </c>
      <c r="E21" s="36">
        <v>1000000</v>
      </c>
      <c r="F21" s="36">
        <v>0</v>
      </c>
      <c r="G21" s="36">
        <v>1000000</v>
      </c>
      <c r="H21" s="36">
        <v>0</v>
      </c>
      <c r="I21" s="39">
        <v>300000</v>
      </c>
      <c r="J21" s="39">
        <v>500000</v>
      </c>
      <c r="K21" s="38"/>
      <c r="L21" s="38"/>
    </row>
    <row r="22" spans="1:12" x14ac:dyDescent="0.25">
      <c r="A22" s="249">
        <v>2401</v>
      </c>
      <c r="B22" s="8" t="s">
        <v>128</v>
      </c>
      <c r="C22" s="36">
        <v>600000</v>
      </c>
      <c r="D22" s="36">
        <v>318852.2</v>
      </c>
      <c r="E22" s="36">
        <v>500000</v>
      </c>
      <c r="F22" s="36">
        <v>49400</v>
      </c>
      <c r="G22" s="36">
        <v>0</v>
      </c>
      <c r="H22" s="36">
        <v>0</v>
      </c>
      <c r="I22" s="39"/>
      <c r="J22" s="39"/>
      <c r="K22" s="38"/>
      <c r="L22" s="38"/>
    </row>
    <row r="23" spans="1:12" x14ac:dyDescent="0.25">
      <c r="A23" s="256">
        <v>2507</v>
      </c>
      <c r="B23" s="8" t="s">
        <v>1</v>
      </c>
      <c r="C23" s="28">
        <v>1000000</v>
      </c>
      <c r="D23" s="28">
        <v>300000</v>
      </c>
      <c r="E23" s="36">
        <v>1000000</v>
      </c>
      <c r="F23" s="28">
        <v>0</v>
      </c>
      <c r="G23" s="28">
        <v>3000000</v>
      </c>
      <c r="H23" s="28">
        <v>2427115</v>
      </c>
      <c r="I23" s="39">
        <v>300000</v>
      </c>
      <c r="J23" s="39">
        <v>500000</v>
      </c>
      <c r="K23" s="38"/>
      <c r="L23" s="38"/>
    </row>
    <row r="24" spans="1:12" ht="16.5" thickBot="1" x14ac:dyDescent="0.3">
      <c r="A24" s="54" t="s">
        <v>0</v>
      </c>
      <c r="B24" s="54"/>
      <c r="C24" s="3">
        <f t="shared" ref="C24:J24" si="2">SUM(C15:C23)</f>
        <v>4101000</v>
      </c>
      <c r="D24" s="3">
        <f t="shared" si="2"/>
        <v>2369052.2000000002</v>
      </c>
      <c r="E24" s="3">
        <f t="shared" si="2"/>
        <v>5001000</v>
      </c>
      <c r="F24" s="3">
        <f t="shared" si="2"/>
        <v>1477076.25</v>
      </c>
      <c r="G24" s="3">
        <f t="shared" si="2"/>
        <v>7000000</v>
      </c>
      <c r="H24" s="3">
        <f t="shared" si="2"/>
        <v>4780885.3599999994</v>
      </c>
      <c r="I24" s="3">
        <f t="shared" ref="I24" si="3">SUM(I15:I23)</f>
        <v>3000000</v>
      </c>
      <c r="J24" s="350">
        <f t="shared" si="2"/>
        <v>3920000</v>
      </c>
      <c r="K24" s="38"/>
      <c r="L24" s="38"/>
    </row>
    <row r="25" spans="1:12" ht="15.75" thickTop="1" x14ac:dyDescent="0.25">
      <c r="A25" s="1"/>
      <c r="B25" s="1"/>
      <c r="C25" s="1"/>
      <c r="D25" s="1"/>
      <c r="E25" s="1"/>
      <c r="F25" s="1"/>
      <c r="G25" s="1"/>
      <c r="H25" s="1"/>
    </row>
    <row r="26" spans="1:12" ht="16.5" thickBot="1" x14ac:dyDescent="0.3">
      <c r="A26" s="25"/>
      <c r="B26" s="27" t="s">
        <v>131</v>
      </c>
      <c r="C26" s="193">
        <f t="shared" ref="C26:J26" si="4">C9+C24</f>
        <v>5601000</v>
      </c>
      <c r="D26" s="193">
        <f t="shared" si="4"/>
        <v>2369052.2000000002</v>
      </c>
      <c r="E26" s="193">
        <f t="shared" si="4"/>
        <v>6501000</v>
      </c>
      <c r="F26" s="193">
        <f t="shared" si="4"/>
        <v>1477076.25</v>
      </c>
      <c r="G26" s="193">
        <f t="shared" si="4"/>
        <v>7000000</v>
      </c>
      <c r="H26" s="193">
        <f t="shared" si="4"/>
        <v>4780885.3599999994</v>
      </c>
      <c r="I26" s="193">
        <f t="shared" ref="I26" si="5">I9+I24</f>
        <v>3000000</v>
      </c>
      <c r="J26" s="193">
        <f t="shared" si="4"/>
        <v>3920000</v>
      </c>
    </row>
    <row r="27" spans="1:12" ht="15.75" thickTop="1" x14ac:dyDescent="0.25">
      <c r="A27" s="19"/>
      <c r="C27" s="23"/>
      <c r="D27" s="23"/>
      <c r="E27" s="23"/>
      <c r="F27" s="23"/>
      <c r="G27" s="23"/>
      <c r="H27" s="23"/>
    </row>
    <row r="28" spans="1:12" ht="15.75" x14ac:dyDescent="0.25">
      <c r="A28" s="21" t="s">
        <v>151</v>
      </c>
      <c r="B28" s="23"/>
      <c r="C28"/>
      <c r="D28"/>
      <c r="E28"/>
      <c r="F28"/>
      <c r="G28"/>
      <c r="H28"/>
      <c r="L28" s="120"/>
    </row>
    <row r="29" spans="1:12" ht="24" customHeight="1" x14ac:dyDescent="0.25">
      <c r="A29" s="21" t="s">
        <v>119</v>
      </c>
      <c r="B29"/>
      <c r="C29"/>
      <c r="D29"/>
      <c r="E29" s="149" t="s">
        <v>162</v>
      </c>
      <c r="F29"/>
      <c r="G29"/>
      <c r="H29"/>
      <c r="L29" s="23"/>
    </row>
    <row r="30" spans="1:12" x14ac:dyDescent="0.25">
      <c r="A30"/>
      <c r="B30" s="351"/>
      <c r="C30"/>
      <c r="D30"/>
      <c r="E30"/>
      <c r="F30"/>
      <c r="G30"/>
      <c r="H30"/>
    </row>
    <row r="31" spans="1:12" x14ac:dyDescent="0.25">
      <c r="A31"/>
      <c r="B31"/>
      <c r="C31"/>
      <c r="D31"/>
      <c r="E31"/>
      <c r="F31"/>
      <c r="G31"/>
      <c r="H31"/>
    </row>
    <row r="32" spans="1:12" x14ac:dyDescent="0.25">
      <c r="A32" s="150" t="s">
        <v>306</v>
      </c>
      <c r="B32"/>
      <c r="C32"/>
      <c r="D32"/>
      <c r="E32"/>
      <c r="F32"/>
      <c r="G32"/>
      <c r="H32"/>
    </row>
    <row r="33" spans="1:28" customFormat="1" ht="18" x14ac:dyDescent="0.25">
      <c r="A33" s="58"/>
      <c r="B33" s="58"/>
      <c r="C33" s="58"/>
      <c r="D33" s="58"/>
      <c r="E33" s="22"/>
      <c r="F33" s="22"/>
      <c r="G33" s="22"/>
      <c r="H33" s="22"/>
      <c r="I33" s="24"/>
      <c r="J33" s="24"/>
      <c r="K33" s="24"/>
      <c r="L33" s="19"/>
      <c r="M33" s="19"/>
      <c r="N33" s="19"/>
      <c r="O33" s="19"/>
      <c r="P33" s="19"/>
      <c r="Q33" s="19"/>
      <c r="R33" s="19"/>
      <c r="S33" s="24"/>
      <c r="T33" s="24"/>
      <c r="U33" s="24"/>
      <c r="V33" s="24"/>
      <c r="W33" s="24"/>
      <c r="X33" s="24"/>
      <c r="Y33" s="24"/>
      <c r="Z33" s="24"/>
      <c r="AB33" s="112"/>
    </row>
  </sheetData>
  <mergeCells count="15">
    <mergeCell ref="L5:L6"/>
    <mergeCell ref="J13:K13"/>
    <mergeCell ref="L13:L14"/>
    <mergeCell ref="A1:H1"/>
    <mergeCell ref="C5:D5"/>
    <mergeCell ref="A5:B6"/>
    <mergeCell ref="E5:F5"/>
    <mergeCell ref="G5:H5"/>
    <mergeCell ref="I5:I6"/>
    <mergeCell ref="I13:I14"/>
    <mergeCell ref="C13:D13"/>
    <mergeCell ref="G13:H13"/>
    <mergeCell ref="E13:F13"/>
    <mergeCell ref="A13:B14"/>
    <mergeCell ref="J5:K5"/>
  </mergeCells>
  <pageMargins left="0.5" right="0.25" top="0.25" bottom="0.36" header="0.3" footer="0.3"/>
  <pageSetup paperSize="5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selection activeCell="C2" sqref="C1:C1048576"/>
    </sheetView>
  </sheetViews>
  <sheetFormatPr defaultRowHeight="15" x14ac:dyDescent="0.25"/>
  <cols>
    <col min="1" max="1" width="8.140625" customWidth="1"/>
    <col min="2" max="2" width="25" customWidth="1"/>
    <col min="3" max="3" width="15.7109375" hidden="1" customWidth="1"/>
    <col min="4" max="4" width="14.42578125" hidden="1" customWidth="1"/>
    <col min="5" max="5" width="15.28515625" customWidth="1"/>
    <col min="6" max="6" width="14.85546875" customWidth="1"/>
    <col min="7" max="7" width="15.140625" customWidth="1"/>
    <col min="8" max="8" width="15.85546875" customWidth="1"/>
    <col min="9" max="9" width="15.140625" customWidth="1"/>
    <col min="10" max="10" width="15.5703125" customWidth="1"/>
    <col min="11" max="11" width="16.5703125" customWidth="1"/>
    <col min="12" max="12" width="14.8554687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66" t="s">
        <v>73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71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72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2">
        <v>2022</v>
      </c>
      <c r="D5" s="392"/>
      <c r="E5" s="392">
        <v>2023</v>
      </c>
      <c r="F5" s="392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51.75" customHeight="1" x14ac:dyDescent="0.25">
      <c r="A6" s="383"/>
      <c r="B6" s="384"/>
      <c r="C6" s="126" t="s">
        <v>7</v>
      </c>
      <c r="D6" s="147" t="s">
        <v>8</v>
      </c>
      <c r="E6" s="126" t="s">
        <v>7</v>
      </c>
      <c r="F6" s="217" t="s">
        <v>8</v>
      </c>
      <c r="G6" s="126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90">
        <v>2001</v>
      </c>
      <c r="B7" s="14" t="s">
        <v>5</v>
      </c>
      <c r="C7" s="36">
        <v>20000000</v>
      </c>
      <c r="D7" s="36">
        <v>1114889.03</v>
      </c>
      <c r="E7" s="36">
        <v>22000000</v>
      </c>
      <c r="F7" s="36">
        <v>0</v>
      </c>
      <c r="G7" s="36">
        <v>1000000</v>
      </c>
      <c r="H7" s="36">
        <v>876351.72</v>
      </c>
      <c r="I7" s="84"/>
      <c r="J7" s="84"/>
      <c r="K7" s="84"/>
      <c r="L7" s="84"/>
    </row>
    <row r="8" spans="1:12" x14ac:dyDescent="0.25">
      <c r="A8" s="90">
        <v>2002</v>
      </c>
      <c r="B8" s="12" t="s">
        <v>18</v>
      </c>
      <c r="C8" s="36"/>
      <c r="D8" s="36"/>
      <c r="E8" s="36"/>
      <c r="F8" s="36"/>
      <c r="G8" s="36"/>
      <c r="H8" s="36">
        <v>0</v>
      </c>
      <c r="I8" s="84"/>
      <c r="J8" s="84"/>
      <c r="K8" s="84"/>
      <c r="L8" s="84"/>
    </row>
    <row r="9" spans="1:12" x14ac:dyDescent="0.25">
      <c r="A9" s="90">
        <v>2003</v>
      </c>
      <c r="B9" s="14" t="s">
        <v>17</v>
      </c>
      <c r="C9" s="36">
        <v>2000000</v>
      </c>
      <c r="D9" s="36">
        <v>0</v>
      </c>
      <c r="E9" s="36">
        <v>700000</v>
      </c>
      <c r="F9" s="36">
        <v>0</v>
      </c>
      <c r="G9" s="36">
        <v>1000000</v>
      </c>
      <c r="H9" s="36">
        <v>0</v>
      </c>
      <c r="I9" s="116"/>
      <c r="J9" s="116">
        <v>0</v>
      </c>
      <c r="K9" s="84"/>
      <c r="L9" s="84"/>
    </row>
    <row r="10" spans="1:12" x14ac:dyDescent="0.25">
      <c r="A10" s="90">
        <v>2101</v>
      </c>
      <c r="B10" s="14" t="s">
        <v>17</v>
      </c>
      <c r="C10" s="4"/>
      <c r="D10" s="4"/>
      <c r="E10" s="36">
        <v>0</v>
      </c>
      <c r="F10" s="4"/>
      <c r="G10" s="84"/>
      <c r="H10" s="4">
        <v>0</v>
      </c>
      <c r="I10" s="116"/>
      <c r="J10" s="116"/>
      <c r="K10" s="84"/>
      <c r="L10" s="84"/>
    </row>
    <row r="11" spans="1:12" x14ac:dyDescent="0.25">
      <c r="A11" s="90">
        <v>2102</v>
      </c>
      <c r="B11" s="14" t="s">
        <v>4</v>
      </c>
      <c r="C11" s="36">
        <v>500000</v>
      </c>
      <c r="D11" s="36">
        <v>0</v>
      </c>
      <c r="E11" s="36">
        <v>6000000</v>
      </c>
      <c r="F11" s="36">
        <v>3277698</v>
      </c>
      <c r="G11" s="36">
        <v>8000000</v>
      </c>
      <c r="H11" s="36">
        <v>7523869.0800000001</v>
      </c>
      <c r="I11" s="116">
        <v>1000000</v>
      </c>
      <c r="J11" s="116">
        <v>11500000</v>
      </c>
      <c r="K11" s="36"/>
      <c r="L11" s="212"/>
    </row>
    <row r="12" spans="1:12" x14ac:dyDescent="0.25">
      <c r="A12" s="248">
        <v>2103</v>
      </c>
      <c r="B12" s="14" t="s">
        <v>3</v>
      </c>
      <c r="C12" s="36">
        <v>1000000</v>
      </c>
      <c r="D12" s="28">
        <v>299900</v>
      </c>
      <c r="E12" s="36">
        <v>2000000</v>
      </c>
      <c r="F12" s="28">
        <v>705855</v>
      </c>
      <c r="G12" s="28">
        <v>1000</v>
      </c>
      <c r="H12" s="28">
        <v>0</v>
      </c>
      <c r="I12" s="116"/>
      <c r="J12" s="116">
        <v>0</v>
      </c>
      <c r="K12" s="84"/>
      <c r="L12" s="84"/>
    </row>
    <row r="13" spans="1:12" x14ac:dyDescent="0.25">
      <c r="A13" s="94">
        <v>2106</v>
      </c>
      <c r="B13" s="6" t="s">
        <v>2</v>
      </c>
      <c r="C13" s="36">
        <v>1000000</v>
      </c>
      <c r="D13" s="36">
        <v>0</v>
      </c>
      <c r="E13" s="36">
        <v>1000000</v>
      </c>
      <c r="F13" s="36">
        <v>0</v>
      </c>
      <c r="G13" s="36"/>
      <c r="H13" s="36">
        <v>0</v>
      </c>
      <c r="I13" s="116"/>
      <c r="J13" s="116">
        <v>0</v>
      </c>
      <c r="K13" s="84"/>
      <c r="L13" s="84"/>
    </row>
    <row r="14" spans="1:12" x14ac:dyDescent="0.25">
      <c r="A14" s="249">
        <v>2505</v>
      </c>
      <c r="B14" s="8" t="s">
        <v>27</v>
      </c>
      <c r="C14" s="28">
        <v>200000</v>
      </c>
      <c r="D14" s="28">
        <v>0</v>
      </c>
      <c r="E14" s="36">
        <v>500000</v>
      </c>
      <c r="F14" s="28">
        <v>136309.5</v>
      </c>
      <c r="G14" s="36">
        <v>500000</v>
      </c>
      <c r="H14" s="28">
        <v>0</v>
      </c>
      <c r="I14" s="116">
        <v>200000</v>
      </c>
      <c r="J14" s="116">
        <v>200000</v>
      </c>
      <c r="K14" s="84"/>
      <c r="L14" s="84"/>
    </row>
    <row r="15" spans="1:12" x14ac:dyDescent="0.25">
      <c r="A15" s="248">
        <v>2507</v>
      </c>
      <c r="B15" s="8" t="s">
        <v>1</v>
      </c>
      <c r="C15" s="28">
        <v>500000</v>
      </c>
      <c r="D15" s="28">
        <v>0</v>
      </c>
      <c r="E15" s="36">
        <v>1000000</v>
      </c>
      <c r="F15" s="28">
        <v>0</v>
      </c>
      <c r="G15" s="28"/>
      <c r="H15" s="28">
        <v>0</v>
      </c>
      <c r="I15" s="116"/>
      <c r="J15" s="116"/>
      <c r="K15" s="84"/>
      <c r="L15" s="84"/>
    </row>
    <row r="16" spans="1:12" ht="16.5" thickBot="1" x14ac:dyDescent="0.3">
      <c r="A16" s="5" t="s">
        <v>0</v>
      </c>
      <c r="B16" s="5"/>
      <c r="C16" s="3">
        <f t="shared" ref="C16:J16" si="0">SUM(C7:C15)</f>
        <v>25200000</v>
      </c>
      <c r="D16" s="3">
        <f t="shared" si="0"/>
        <v>1414789.03</v>
      </c>
      <c r="E16" s="3">
        <f t="shared" si="0"/>
        <v>33200000</v>
      </c>
      <c r="F16" s="3">
        <f t="shared" si="0"/>
        <v>4119862.5</v>
      </c>
      <c r="G16" s="3">
        <f>SUM(G7:G15)</f>
        <v>10501000</v>
      </c>
      <c r="H16" s="3">
        <f>SUM(H7:H15)</f>
        <v>8400220.8000000007</v>
      </c>
      <c r="I16" s="3">
        <f t="shared" ref="I16" si="1">SUM(I7:I15)</f>
        <v>1200000</v>
      </c>
      <c r="J16" s="350">
        <f t="shared" si="0"/>
        <v>11700000</v>
      </c>
      <c r="K16" s="84"/>
      <c r="L16" s="84"/>
    </row>
    <row r="17" spans="1:12" ht="15.75" thickTop="1" x14ac:dyDescent="0.25">
      <c r="A17" s="1"/>
      <c r="B17" s="1"/>
      <c r="C17" s="1"/>
      <c r="D17" s="1"/>
      <c r="E17" s="1"/>
      <c r="F17" s="1"/>
      <c r="G17" s="1"/>
      <c r="H17" s="1"/>
    </row>
    <row r="18" spans="1:12" ht="15.75" x14ac:dyDescent="0.25">
      <c r="A18" s="25"/>
      <c r="B18" s="24"/>
      <c r="C18" s="24"/>
      <c r="D18" s="24"/>
      <c r="E18" s="24"/>
      <c r="F18" s="24"/>
      <c r="G18" s="24"/>
      <c r="H18" s="24"/>
    </row>
    <row r="19" spans="1:12" ht="18" x14ac:dyDescent="0.25">
      <c r="A19" s="18" t="s">
        <v>71</v>
      </c>
      <c r="B19" s="19"/>
      <c r="C19" s="53"/>
      <c r="D19" s="53"/>
      <c r="E19" s="53"/>
      <c r="F19" s="53"/>
      <c r="G19" s="53"/>
      <c r="H19" s="53"/>
    </row>
    <row r="20" spans="1:12" ht="15.75" x14ac:dyDescent="0.25">
      <c r="A20" s="18" t="s">
        <v>70</v>
      </c>
      <c r="B20" s="17"/>
      <c r="C20" s="1"/>
      <c r="D20" s="1"/>
      <c r="E20" s="1"/>
      <c r="F20" s="1"/>
      <c r="G20" s="1"/>
      <c r="H20" s="1"/>
    </row>
    <row r="21" spans="1:12" ht="15" customHeight="1" x14ac:dyDescent="0.25">
      <c r="A21" s="381" t="s">
        <v>10</v>
      </c>
      <c r="B21" s="382"/>
      <c r="C21" s="392">
        <v>2022</v>
      </c>
      <c r="D21" s="392"/>
      <c r="E21" s="403">
        <v>2023</v>
      </c>
      <c r="F21" s="404"/>
      <c r="G21" s="392">
        <v>2024</v>
      </c>
      <c r="H21" s="392"/>
      <c r="I21" s="400" t="s">
        <v>276</v>
      </c>
      <c r="J21" s="379">
        <v>2025</v>
      </c>
      <c r="K21" s="379"/>
      <c r="L21" s="377" t="s">
        <v>305</v>
      </c>
    </row>
    <row r="22" spans="1:12" ht="32.25" customHeight="1" x14ac:dyDescent="0.25">
      <c r="A22" s="383"/>
      <c r="B22" s="384"/>
      <c r="C22" s="124" t="s">
        <v>7</v>
      </c>
      <c r="D22" s="147" t="s">
        <v>8</v>
      </c>
      <c r="E22" s="126" t="s">
        <v>7</v>
      </c>
      <c r="F22" s="217" t="s">
        <v>8</v>
      </c>
      <c r="G22" s="126" t="s">
        <v>7</v>
      </c>
      <c r="H22" s="339" t="s">
        <v>8</v>
      </c>
      <c r="I22" s="401"/>
      <c r="J22" s="352" t="s">
        <v>7</v>
      </c>
      <c r="K22" s="353" t="s">
        <v>304</v>
      </c>
      <c r="L22" s="377"/>
    </row>
    <row r="23" spans="1:12" ht="15" customHeight="1" x14ac:dyDescent="0.25">
      <c r="A23" s="241">
        <v>2001</v>
      </c>
      <c r="B23" s="14" t="s">
        <v>5</v>
      </c>
      <c r="C23" s="131"/>
      <c r="D23" s="131"/>
      <c r="E23" s="36">
        <v>6000000</v>
      </c>
      <c r="F23" s="28">
        <v>0</v>
      </c>
      <c r="G23" s="125">
        <v>21000000</v>
      </c>
      <c r="H23" s="28">
        <v>0</v>
      </c>
      <c r="I23" s="116">
        <v>10500000</v>
      </c>
      <c r="J23" s="116">
        <v>15000000</v>
      </c>
      <c r="K23" s="84"/>
      <c r="L23" s="84"/>
    </row>
    <row r="24" spans="1:12" x14ac:dyDescent="0.25">
      <c r="A24" s="241">
        <v>2003</v>
      </c>
      <c r="B24" s="81" t="s">
        <v>17</v>
      </c>
      <c r="C24" s="132"/>
      <c r="D24" s="132"/>
      <c r="E24" s="36">
        <v>1000000</v>
      </c>
      <c r="F24" s="28">
        <v>0</v>
      </c>
      <c r="G24" s="71">
        <v>500000</v>
      </c>
      <c r="H24" s="28">
        <v>0</v>
      </c>
      <c r="I24" s="71">
        <v>1800000</v>
      </c>
      <c r="J24" s="71">
        <v>1800000</v>
      </c>
      <c r="K24" s="84"/>
      <c r="L24" s="84"/>
    </row>
    <row r="25" spans="1:12" x14ac:dyDescent="0.25">
      <c r="A25" s="248">
        <v>2102</v>
      </c>
      <c r="B25" s="14" t="s">
        <v>4</v>
      </c>
      <c r="C25" s="28">
        <v>500000</v>
      </c>
      <c r="D25" s="28">
        <v>0</v>
      </c>
      <c r="E25" s="36">
        <v>1000000</v>
      </c>
      <c r="F25" s="28">
        <v>0</v>
      </c>
      <c r="G25" s="28">
        <v>10000000</v>
      </c>
      <c r="H25" s="28">
        <v>0</v>
      </c>
      <c r="I25" s="28">
        <v>3000000</v>
      </c>
      <c r="J25" s="36">
        <v>3000000</v>
      </c>
      <c r="K25" s="84"/>
      <c r="L25" s="84"/>
    </row>
    <row r="26" spans="1:12" x14ac:dyDescent="0.25">
      <c r="A26" s="248">
        <v>2103</v>
      </c>
      <c r="B26" s="14" t="s">
        <v>3</v>
      </c>
      <c r="C26" s="28"/>
      <c r="D26" s="28"/>
      <c r="E26" s="28"/>
      <c r="F26" s="28"/>
      <c r="G26" s="28"/>
      <c r="H26" s="28"/>
      <c r="I26" s="116">
        <v>2000000</v>
      </c>
      <c r="J26" s="116">
        <v>2000000</v>
      </c>
      <c r="K26" s="84"/>
      <c r="L26" s="84"/>
    </row>
    <row r="27" spans="1:12" x14ac:dyDescent="0.25">
      <c r="A27" s="248">
        <v>2106</v>
      </c>
      <c r="B27" s="6" t="s">
        <v>2</v>
      </c>
      <c r="C27" s="28"/>
      <c r="D27" s="28"/>
      <c r="E27" s="28"/>
      <c r="F27" s="28"/>
      <c r="G27" s="28"/>
      <c r="H27" s="28"/>
      <c r="I27" s="116">
        <v>1500000</v>
      </c>
      <c r="J27" s="39">
        <v>1500000</v>
      </c>
      <c r="K27" s="84"/>
      <c r="L27" s="84"/>
    </row>
    <row r="28" spans="1:12" x14ac:dyDescent="0.25">
      <c r="A28" s="248">
        <v>2505</v>
      </c>
      <c r="B28" s="8" t="s">
        <v>27</v>
      </c>
      <c r="C28" s="28"/>
      <c r="D28" s="28"/>
      <c r="E28" s="28"/>
      <c r="F28" s="28"/>
      <c r="G28" s="28"/>
      <c r="H28" s="28"/>
      <c r="I28" s="116"/>
      <c r="J28" s="116">
        <v>0</v>
      </c>
      <c r="K28" s="84"/>
      <c r="L28" s="84"/>
    </row>
    <row r="29" spans="1:12" x14ac:dyDescent="0.25">
      <c r="A29" s="248">
        <v>2507</v>
      </c>
      <c r="B29" s="8" t="s">
        <v>1</v>
      </c>
      <c r="C29" s="28"/>
      <c r="D29" s="28"/>
      <c r="E29" s="28"/>
      <c r="F29" s="28"/>
      <c r="G29" s="28"/>
      <c r="H29" s="28"/>
      <c r="I29" s="116"/>
      <c r="J29" s="116">
        <v>0</v>
      </c>
      <c r="K29" s="84"/>
      <c r="L29" s="84"/>
    </row>
    <row r="30" spans="1:12" ht="16.5" thickBot="1" x14ac:dyDescent="0.3">
      <c r="A30" s="5" t="s">
        <v>0</v>
      </c>
      <c r="B30" s="103"/>
      <c r="C30" s="97">
        <f t="shared" ref="C30:J30" si="2">SUM(C23:C29)</f>
        <v>500000</v>
      </c>
      <c r="D30" s="97">
        <f t="shared" si="2"/>
        <v>0</v>
      </c>
      <c r="E30" s="97">
        <f t="shared" si="2"/>
        <v>8000000</v>
      </c>
      <c r="F30" s="97">
        <f t="shared" si="2"/>
        <v>0</v>
      </c>
      <c r="G30" s="97">
        <f t="shared" si="2"/>
        <v>31500000</v>
      </c>
      <c r="H30" s="97">
        <f t="shared" si="2"/>
        <v>0</v>
      </c>
      <c r="I30" s="97">
        <f t="shared" ref="I30" si="3">SUM(I23:I29)</f>
        <v>18800000</v>
      </c>
      <c r="J30" s="358">
        <f t="shared" si="2"/>
        <v>23300000</v>
      </c>
      <c r="K30" s="84"/>
      <c r="L30" s="84"/>
    </row>
    <row r="31" spans="1:12" ht="15.75" thickTop="1" x14ac:dyDescent="0.25">
      <c r="A31" s="1"/>
      <c r="B31" s="1"/>
      <c r="C31" s="1"/>
      <c r="D31" s="1"/>
      <c r="E31" s="1"/>
      <c r="F31" s="1"/>
      <c r="G31" s="1"/>
      <c r="H31" s="1"/>
    </row>
    <row r="32" spans="1:12" ht="18" x14ac:dyDescent="0.25">
      <c r="A32" s="18" t="s">
        <v>71</v>
      </c>
      <c r="B32" s="19"/>
      <c r="C32" s="53"/>
      <c r="D32" s="53"/>
      <c r="E32" s="53"/>
      <c r="F32" s="53"/>
      <c r="G32" s="53"/>
      <c r="H32" s="53"/>
    </row>
    <row r="33" spans="1:12" ht="15.75" x14ac:dyDescent="0.25">
      <c r="A33" s="18" t="s">
        <v>163</v>
      </c>
      <c r="B33" s="17"/>
      <c r="C33" s="1"/>
      <c r="D33" s="1"/>
      <c r="E33" s="1"/>
      <c r="F33" s="1"/>
      <c r="G33" s="1"/>
      <c r="H33" s="1"/>
    </row>
    <row r="34" spans="1:12" ht="15" customHeight="1" x14ac:dyDescent="0.25">
      <c r="A34" s="381" t="s">
        <v>10</v>
      </c>
      <c r="B34" s="382"/>
      <c r="C34" s="392">
        <v>2022</v>
      </c>
      <c r="D34" s="392"/>
      <c r="E34" s="403">
        <v>2023</v>
      </c>
      <c r="F34" s="404"/>
      <c r="G34" s="392">
        <v>2024</v>
      </c>
      <c r="H34" s="392"/>
      <c r="I34" s="400" t="s">
        <v>276</v>
      </c>
      <c r="J34" s="379">
        <v>2025</v>
      </c>
      <c r="K34" s="379"/>
      <c r="L34" s="377" t="s">
        <v>305</v>
      </c>
    </row>
    <row r="35" spans="1:12" ht="33.75" customHeight="1" x14ac:dyDescent="0.25">
      <c r="A35" s="383"/>
      <c r="B35" s="384"/>
      <c r="C35" s="152" t="s">
        <v>7</v>
      </c>
      <c r="D35" s="152" t="s">
        <v>8</v>
      </c>
      <c r="E35" s="126" t="s">
        <v>7</v>
      </c>
      <c r="F35" s="217" t="s">
        <v>8</v>
      </c>
      <c r="G35" s="126" t="s">
        <v>7</v>
      </c>
      <c r="H35" s="313" t="s">
        <v>8</v>
      </c>
      <c r="I35" s="401"/>
      <c r="J35" s="352" t="s">
        <v>7</v>
      </c>
      <c r="K35" s="353" t="s">
        <v>304</v>
      </c>
      <c r="L35" s="377"/>
    </row>
    <row r="36" spans="1:12" x14ac:dyDescent="0.25">
      <c r="A36" s="241">
        <v>2001</v>
      </c>
      <c r="B36" s="14" t="s">
        <v>5</v>
      </c>
      <c r="C36" s="152"/>
      <c r="D36" s="152"/>
      <c r="E36" s="36"/>
      <c r="F36" s="28"/>
      <c r="G36" s="125">
        <v>20000000</v>
      </c>
      <c r="H36" s="28">
        <v>15708889.949999999</v>
      </c>
      <c r="I36" s="116">
        <v>20000000</v>
      </c>
      <c r="J36" s="116">
        <v>20000000</v>
      </c>
      <c r="K36" s="84"/>
      <c r="L36" s="84"/>
    </row>
    <row r="37" spans="1:12" x14ac:dyDescent="0.25">
      <c r="A37" s="241">
        <v>2003</v>
      </c>
      <c r="B37" s="81" t="s">
        <v>17</v>
      </c>
      <c r="C37" s="153"/>
      <c r="D37" s="153"/>
      <c r="E37" s="36"/>
      <c r="F37" s="28"/>
      <c r="G37" s="71">
        <v>4000000</v>
      </c>
      <c r="H37" s="28">
        <v>1617210.48</v>
      </c>
      <c r="I37" s="116"/>
      <c r="J37" s="116"/>
      <c r="K37" s="84"/>
      <c r="L37" s="84"/>
    </row>
    <row r="38" spans="1:12" x14ac:dyDescent="0.25">
      <c r="A38" s="242">
        <v>2101</v>
      </c>
      <c r="B38" s="81" t="s">
        <v>17</v>
      </c>
      <c r="C38" s="138"/>
      <c r="D38" s="138"/>
      <c r="E38" s="36"/>
      <c r="F38" s="28"/>
      <c r="G38" s="129"/>
      <c r="H38" s="28"/>
      <c r="I38" s="129"/>
      <c r="J38" s="71">
        <v>0</v>
      </c>
      <c r="K38" s="84"/>
      <c r="L38" s="84"/>
    </row>
    <row r="39" spans="1:12" x14ac:dyDescent="0.25">
      <c r="A39" s="248">
        <v>2102</v>
      </c>
      <c r="B39" s="14" t="s">
        <v>4</v>
      </c>
      <c r="C39" s="28"/>
      <c r="D39" s="28"/>
      <c r="E39" s="36"/>
      <c r="F39" s="28"/>
      <c r="G39" s="28">
        <v>3000000</v>
      </c>
      <c r="H39" s="28">
        <v>2622999</v>
      </c>
      <c r="I39" s="116"/>
      <c r="J39" s="116">
        <v>1000000</v>
      </c>
      <c r="K39" s="84"/>
      <c r="L39" s="84"/>
    </row>
    <row r="40" spans="1:12" x14ac:dyDescent="0.25">
      <c r="A40" s="248">
        <v>2103</v>
      </c>
      <c r="B40" s="14" t="s">
        <v>3</v>
      </c>
      <c r="C40" s="28"/>
      <c r="D40" s="28"/>
      <c r="E40" s="28"/>
      <c r="F40" s="28"/>
      <c r="G40" s="28"/>
      <c r="H40" s="28"/>
      <c r="I40" s="116"/>
      <c r="J40" s="116">
        <v>0</v>
      </c>
      <c r="K40" s="84"/>
      <c r="L40" s="84"/>
    </row>
    <row r="41" spans="1:12" x14ac:dyDescent="0.25">
      <c r="A41" s="248">
        <v>2106</v>
      </c>
      <c r="B41" s="6" t="s">
        <v>2</v>
      </c>
      <c r="C41" s="28"/>
      <c r="D41" s="28"/>
      <c r="E41" s="28"/>
      <c r="F41" s="28"/>
      <c r="G41" s="28">
        <v>1000000</v>
      </c>
      <c r="H41" s="28">
        <v>0</v>
      </c>
      <c r="I41" s="116"/>
      <c r="J41" s="116">
        <v>0</v>
      </c>
      <c r="K41" s="84"/>
      <c r="L41" s="84"/>
    </row>
    <row r="42" spans="1:12" x14ac:dyDescent="0.25">
      <c r="A42" s="248">
        <v>2507</v>
      </c>
      <c r="B42" s="8" t="s">
        <v>1</v>
      </c>
      <c r="C42" s="28"/>
      <c r="D42" s="28"/>
      <c r="E42" s="28"/>
      <c r="F42" s="28"/>
      <c r="G42" s="28"/>
      <c r="H42" s="28"/>
      <c r="I42" s="116"/>
      <c r="J42" s="116"/>
      <c r="K42" s="84"/>
      <c r="L42" s="84"/>
    </row>
    <row r="43" spans="1:12" ht="16.5" thickBot="1" x14ac:dyDescent="0.3">
      <c r="A43" s="5" t="s">
        <v>0</v>
      </c>
      <c r="B43" s="103"/>
      <c r="C43" s="97">
        <f t="shared" ref="C43:F43" si="4">SUM(C36:C42)</f>
        <v>0</v>
      </c>
      <c r="D43" s="97">
        <f t="shared" si="4"/>
        <v>0</v>
      </c>
      <c r="E43" s="97">
        <f t="shared" si="4"/>
        <v>0</v>
      </c>
      <c r="F43" s="97">
        <f t="shared" si="4"/>
        <v>0</v>
      </c>
      <c r="G43" s="97">
        <f>SUM(G36:G42)</f>
        <v>28000000</v>
      </c>
      <c r="H43" s="97">
        <f>SUM(H36:H42)</f>
        <v>19949099.43</v>
      </c>
      <c r="I43" s="97">
        <f t="shared" ref="I43" si="5">SUM(I36:I42)</f>
        <v>20000000</v>
      </c>
      <c r="J43" s="358">
        <f t="shared" ref="J43" si="6">SUM(J36:J42)</f>
        <v>21000000</v>
      </c>
      <c r="K43" s="84"/>
      <c r="L43" s="84"/>
    </row>
    <row r="44" spans="1:12" ht="15.75" thickTop="1" x14ac:dyDescent="0.25"/>
    <row r="45" spans="1:12" ht="10.5" customHeight="1" x14ac:dyDescent="0.25"/>
    <row r="46" spans="1:12" ht="16.5" thickBot="1" x14ac:dyDescent="0.3">
      <c r="B46" s="27" t="s">
        <v>131</v>
      </c>
      <c r="C46" s="193">
        <f t="shared" ref="C46:F46" si="7">C16+C30+C43</f>
        <v>25700000</v>
      </c>
      <c r="D46" s="193">
        <f t="shared" si="7"/>
        <v>1414789.03</v>
      </c>
      <c r="E46" s="193">
        <f t="shared" si="7"/>
        <v>41200000</v>
      </c>
      <c r="F46" s="193">
        <f t="shared" si="7"/>
        <v>4119862.5</v>
      </c>
      <c r="G46" s="193">
        <f>G16+G30+G43</f>
        <v>70001000</v>
      </c>
      <c r="H46" s="193">
        <f t="shared" ref="H46:J46" si="8">H16+H30+H43</f>
        <v>28349320.23</v>
      </c>
      <c r="I46" s="253">
        <f t="shared" ref="I46" si="9">I16+I30+I43</f>
        <v>40000000</v>
      </c>
      <c r="J46" s="253">
        <f t="shared" si="8"/>
        <v>56000000</v>
      </c>
    </row>
    <row r="47" spans="1:12" ht="15.75" thickTop="1" x14ac:dyDescent="0.25"/>
    <row r="50" spans="1:12" s="35" customFormat="1" ht="15.75" x14ac:dyDescent="0.25">
      <c r="A50" s="21" t="s">
        <v>151</v>
      </c>
      <c r="B50" s="23"/>
      <c r="C50"/>
      <c r="D50"/>
      <c r="E50"/>
      <c r="F50"/>
      <c r="G50"/>
      <c r="H50"/>
      <c r="L50" s="120"/>
    </row>
    <row r="51" spans="1:12" s="35" customFormat="1" ht="24" customHeight="1" x14ac:dyDescent="0.25">
      <c r="A51" s="21" t="s">
        <v>119</v>
      </c>
      <c r="B51"/>
      <c r="C51"/>
      <c r="D51"/>
      <c r="E51" s="149" t="s">
        <v>162</v>
      </c>
      <c r="F51"/>
      <c r="G51"/>
      <c r="H51"/>
      <c r="L51" s="23"/>
    </row>
    <row r="52" spans="1:12" s="35" customFormat="1" x14ac:dyDescent="0.25">
      <c r="A52"/>
      <c r="B52" s="351"/>
      <c r="C52"/>
      <c r="D52"/>
      <c r="E52"/>
      <c r="F52"/>
      <c r="G52"/>
      <c r="H52"/>
    </row>
    <row r="53" spans="1:12" s="35" customFormat="1" x14ac:dyDescent="0.25">
      <c r="A53"/>
      <c r="B53"/>
      <c r="C53"/>
      <c r="D53"/>
      <c r="E53"/>
      <c r="F53"/>
      <c r="G53"/>
      <c r="H53"/>
    </row>
    <row r="54" spans="1:12" s="35" customFormat="1" x14ac:dyDescent="0.25">
      <c r="A54" s="150" t="s">
        <v>306</v>
      </c>
      <c r="B54"/>
      <c r="C54"/>
      <c r="D54"/>
      <c r="E54"/>
      <c r="F54"/>
      <c r="G54"/>
      <c r="H54"/>
    </row>
  </sheetData>
  <mergeCells count="22">
    <mergeCell ref="I5:I6"/>
    <mergeCell ref="A1:H1"/>
    <mergeCell ref="C5:D5"/>
    <mergeCell ref="A5:B6"/>
    <mergeCell ref="E5:F5"/>
    <mergeCell ref="G5:H5"/>
    <mergeCell ref="A34:B35"/>
    <mergeCell ref="C21:D21"/>
    <mergeCell ref="I21:I22"/>
    <mergeCell ref="E21:F21"/>
    <mergeCell ref="C34:D34"/>
    <mergeCell ref="E34:F34"/>
    <mergeCell ref="G34:H34"/>
    <mergeCell ref="A21:B22"/>
    <mergeCell ref="G21:H21"/>
    <mergeCell ref="I34:I35"/>
    <mergeCell ref="J5:K5"/>
    <mergeCell ref="L5:L6"/>
    <mergeCell ref="J21:K21"/>
    <mergeCell ref="L21:L22"/>
    <mergeCell ref="J34:K34"/>
    <mergeCell ref="L34:L35"/>
  </mergeCells>
  <pageMargins left="0.34" right="0.16" top="0.86" bottom="0.19" header="0.17" footer="0.17"/>
  <pageSetup paperSize="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I2" sqref="I1:I1048576"/>
    </sheetView>
  </sheetViews>
  <sheetFormatPr defaultRowHeight="15" x14ac:dyDescent="0.25"/>
  <cols>
    <col min="1" max="1" width="7.7109375" customWidth="1"/>
    <col min="2" max="2" width="26.5703125" customWidth="1"/>
    <col min="3" max="4" width="15" style="112" customWidth="1"/>
    <col min="5" max="5" width="14.42578125" style="112" customWidth="1"/>
    <col min="6" max="6" width="14.85546875" style="112" customWidth="1"/>
    <col min="7" max="7" width="15.42578125" style="112" customWidth="1"/>
    <col min="8" max="8" width="15.140625" style="112" customWidth="1"/>
    <col min="9" max="9" width="14.7109375" customWidth="1"/>
    <col min="10" max="10" width="15.7109375" customWidth="1"/>
    <col min="11" max="11" width="16.7109375" customWidth="1"/>
    <col min="12" max="12" width="15.8554687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</row>
    <row r="2" spans="1:12" ht="18" x14ac:dyDescent="0.25">
      <c r="A2" s="33" t="s">
        <v>69</v>
      </c>
      <c r="B2" s="33"/>
      <c r="C2" s="2"/>
      <c r="D2" s="2"/>
      <c r="E2" s="2"/>
      <c r="F2" s="2"/>
      <c r="G2" s="2"/>
      <c r="H2" s="2"/>
    </row>
    <row r="3" spans="1:12" x14ac:dyDescent="0.25">
      <c r="A3" s="18" t="s">
        <v>68</v>
      </c>
      <c r="B3" s="19"/>
      <c r="C3" s="20"/>
      <c r="D3" s="20"/>
      <c r="E3" s="20"/>
      <c r="F3" s="20"/>
      <c r="G3" s="20"/>
      <c r="H3" s="20"/>
    </row>
    <row r="4" spans="1:12" ht="15.75" x14ac:dyDescent="0.25">
      <c r="A4" s="18" t="s">
        <v>11</v>
      </c>
      <c r="B4" s="17"/>
      <c r="C4" s="2"/>
      <c r="D4" s="2"/>
      <c r="E4" s="2"/>
      <c r="F4" s="2"/>
      <c r="G4" s="2"/>
      <c r="H4" s="2"/>
    </row>
    <row r="5" spans="1:12" ht="15" customHeight="1" x14ac:dyDescent="0.25">
      <c r="A5" s="381" t="s">
        <v>10</v>
      </c>
      <c r="B5" s="382"/>
      <c r="C5" s="403">
        <v>2022</v>
      </c>
      <c r="D5" s="404"/>
      <c r="E5" s="392">
        <v>2023</v>
      </c>
      <c r="F5" s="392"/>
      <c r="G5" s="392">
        <v>2024</v>
      </c>
      <c r="H5" s="392"/>
      <c r="I5" s="381" t="s">
        <v>276</v>
      </c>
      <c r="J5" s="379">
        <v>2025</v>
      </c>
      <c r="K5" s="379"/>
      <c r="L5" s="377" t="s">
        <v>305</v>
      </c>
    </row>
    <row r="6" spans="1:12" ht="48" customHeight="1" x14ac:dyDescent="0.25">
      <c r="A6" s="383"/>
      <c r="B6" s="384"/>
      <c r="C6" s="31" t="s">
        <v>7</v>
      </c>
      <c r="D6" s="147" t="s">
        <v>8</v>
      </c>
      <c r="E6" s="31" t="s">
        <v>7</v>
      </c>
      <c r="F6" s="217" t="s">
        <v>8</v>
      </c>
      <c r="G6" s="31" t="s">
        <v>7</v>
      </c>
      <c r="H6" s="313" t="s">
        <v>8</v>
      </c>
      <c r="I6" s="383"/>
      <c r="J6" s="352" t="s">
        <v>7</v>
      </c>
      <c r="K6" s="353" t="s">
        <v>304</v>
      </c>
      <c r="L6" s="377"/>
    </row>
    <row r="7" spans="1:12" ht="18" customHeight="1" x14ac:dyDescent="0.25">
      <c r="A7" s="167">
        <v>2001</v>
      </c>
      <c r="B7" s="12" t="s">
        <v>25</v>
      </c>
      <c r="C7" s="31"/>
      <c r="D7" s="165"/>
      <c r="E7" s="31"/>
      <c r="F7" s="165"/>
      <c r="G7" s="166"/>
      <c r="H7" s="161"/>
      <c r="I7" s="345"/>
      <c r="J7" s="346"/>
      <c r="K7" s="84"/>
      <c r="L7" s="84"/>
    </row>
    <row r="8" spans="1:12" x14ac:dyDescent="0.25">
      <c r="A8" s="102">
        <v>2002</v>
      </c>
      <c r="B8" s="14" t="s">
        <v>3</v>
      </c>
      <c r="C8" s="71">
        <v>2000000</v>
      </c>
      <c r="D8" s="28">
        <v>911859.19999999995</v>
      </c>
      <c r="E8" s="71">
        <v>1000000</v>
      </c>
      <c r="F8" s="28">
        <v>206650</v>
      </c>
      <c r="G8" s="71">
        <v>5000000</v>
      </c>
      <c r="H8" s="28">
        <v>2901928</v>
      </c>
      <c r="I8" s="359">
        <v>500000</v>
      </c>
      <c r="J8" s="71">
        <v>1000000</v>
      </c>
      <c r="K8" s="84"/>
      <c r="L8" s="84"/>
    </row>
    <row r="9" spans="1:12" x14ac:dyDescent="0.25">
      <c r="A9" s="11">
        <v>2003</v>
      </c>
      <c r="B9" s="14" t="s">
        <v>17</v>
      </c>
      <c r="C9" s="28">
        <v>1000000</v>
      </c>
      <c r="D9" s="28">
        <v>0</v>
      </c>
      <c r="E9" s="71">
        <v>0</v>
      </c>
      <c r="F9" s="28"/>
      <c r="G9" s="28">
        <v>1000000</v>
      </c>
      <c r="H9" s="28">
        <v>0</v>
      </c>
      <c r="I9" s="360">
        <v>700000</v>
      </c>
      <c r="J9" s="36">
        <v>700000</v>
      </c>
      <c r="K9" s="84"/>
      <c r="L9" s="84"/>
    </row>
    <row r="10" spans="1:12" x14ac:dyDescent="0.25">
      <c r="A10" s="16">
        <v>2101</v>
      </c>
      <c r="B10" s="14" t="s">
        <v>17</v>
      </c>
      <c r="C10" s="7"/>
      <c r="D10" s="28"/>
      <c r="E10" s="71">
        <v>0</v>
      </c>
      <c r="F10" s="28"/>
      <c r="G10" s="156">
        <v>0</v>
      </c>
      <c r="H10" s="28">
        <v>0</v>
      </c>
      <c r="I10" s="361"/>
      <c r="J10" s="84"/>
      <c r="K10" s="84"/>
      <c r="L10" s="84"/>
    </row>
    <row r="11" spans="1:12" x14ac:dyDescent="0.25">
      <c r="A11" s="11">
        <v>2102</v>
      </c>
      <c r="B11" s="14" t="s">
        <v>4</v>
      </c>
      <c r="C11" s="71">
        <v>2000000</v>
      </c>
      <c r="D11" s="28">
        <v>65850</v>
      </c>
      <c r="E11" s="71">
        <v>2000000</v>
      </c>
      <c r="F11" s="28">
        <v>1778293.12</v>
      </c>
      <c r="G11" s="129">
        <v>1000000</v>
      </c>
      <c r="H11" s="28">
        <v>178750</v>
      </c>
      <c r="I11" s="233">
        <v>300000</v>
      </c>
      <c r="J11" s="116">
        <v>500000</v>
      </c>
      <c r="K11" s="84"/>
      <c r="L11" s="84"/>
    </row>
    <row r="12" spans="1:12" x14ac:dyDescent="0.25">
      <c r="A12" s="11">
        <v>2103</v>
      </c>
      <c r="B12" s="14" t="s">
        <v>3</v>
      </c>
      <c r="C12" s="71">
        <v>2000000</v>
      </c>
      <c r="D12" s="28">
        <v>1551790</v>
      </c>
      <c r="E12" s="71">
        <v>0</v>
      </c>
      <c r="F12" s="28"/>
      <c r="G12" s="129">
        <v>2500000</v>
      </c>
      <c r="H12" s="28">
        <v>2373239.6</v>
      </c>
      <c r="I12" s="361"/>
      <c r="J12" s="116">
        <v>5000000</v>
      </c>
      <c r="K12" s="84"/>
      <c r="L12" s="84"/>
    </row>
    <row r="13" spans="1:12" x14ac:dyDescent="0.25">
      <c r="A13" s="11">
        <v>2104</v>
      </c>
      <c r="B13" s="12" t="s">
        <v>25</v>
      </c>
      <c r="C13" s="7"/>
      <c r="D13" s="28"/>
      <c r="E13" s="71">
        <v>0</v>
      </c>
      <c r="F13" s="28"/>
      <c r="G13" s="84"/>
      <c r="H13" s="28">
        <v>0</v>
      </c>
      <c r="I13" s="361"/>
      <c r="J13" s="84"/>
      <c r="K13" s="84"/>
      <c r="L13" s="84"/>
    </row>
    <row r="14" spans="1:12" x14ac:dyDescent="0.25">
      <c r="A14" s="10">
        <v>2106</v>
      </c>
      <c r="B14" s="6" t="s">
        <v>2</v>
      </c>
      <c r="C14" s="36">
        <v>3000000</v>
      </c>
      <c r="D14" s="28">
        <v>0</v>
      </c>
      <c r="E14" s="71">
        <v>2000000</v>
      </c>
      <c r="F14" s="28">
        <v>89222.14</v>
      </c>
      <c r="G14" s="36">
        <v>2000000</v>
      </c>
      <c r="H14" s="28">
        <v>52286.22</v>
      </c>
      <c r="I14" s="361"/>
      <c r="J14" s="84"/>
      <c r="K14" s="84"/>
      <c r="L14" s="84"/>
    </row>
    <row r="15" spans="1:12" x14ac:dyDescent="0.25">
      <c r="A15" s="9">
        <v>2401</v>
      </c>
      <c r="B15" s="81" t="s">
        <v>13</v>
      </c>
      <c r="C15" s="36">
        <v>500000</v>
      </c>
      <c r="D15" s="28">
        <v>345247.01</v>
      </c>
      <c r="E15" s="71">
        <v>500000</v>
      </c>
      <c r="F15" s="28">
        <v>441748</v>
      </c>
      <c r="G15" s="36"/>
      <c r="H15" s="28">
        <v>0</v>
      </c>
      <c r="I15" s="362"/>
      <c r="J15" s="156">
        <v>0</v>
      </c>
      <c r="K15" s="84"/>
      <c r="L15" s="84"/>
    </row>
    <row r="16" spans="1:12" x14ac:dyDescent="0.25">
      <c r="A16" s="11">
        <v>2505</v>
      </c>
      <c r="B16" s="8" t="s">
        <v>27</v>
      </c>
      <c r="C16" s="28">
        <v>1000000</v>
      </c>
      <c r="D16" s="28">
        <v>536679</v>
      </c>
      <c r="E16" s="71">
        <v>1000000</v>
      </c>
      <c r="F16" s="28">
        <v>983465</v>
      </c>
      <c r="G16" s="28">
        <v>1000000</v>
      </c>
      <c r="H16" s="28">
        <v>985246</v>
      </c>
      <c r="I16" s="360">
        <v>500000</v>
      </c>
      <c r="J16" s="36">
        <v>1000000</v>
      </c>
      <c r="K16" s="84"/>
      <c r="L16" s="84"/>
    </row>
    <row r="17" spans="1:13" x14ac:dyDescent="0.25">
      <c r="A17" s="11">
        <v>2507</v>
      </c>
      <c r="B17" s="8" t="s">
        <v>1</v>
      </c>
      <c r="C17" s="28">
        <v>2000000</v>
      </c>
      <c r="D17" s="28">
        <v>375000</v>
      </c>
      <c r="E17" s="71">
        <v>1200000</v>
      </c>
      <c r="F17" s="28">
        <v>1178000</v>
      </c>
      <c r="G17" s="28"/>
      <c r="H17" s="28">
        <v>0</v>
      </c>
      <c r="I17" s="362"/>
      <c r="J17" s="156">
        <v>0</v>
      </c>
      <c r="K17" s="84"/>
      <c r="L17" s="84"/>
    </row>
    <row r="18" spans="1:13" hidden="1" x14ac:dyDescent="0.25">
      <c r="A18" s="49"/>
      <c r="B18" s="8" t="s">
        <v>67</v>
      </c>
      <c r="C18" s="7"/>
      <c r="D18" s="7"/>
      <c r="E18" s="7"/>
      <c r="F18" s="7"/>
      <c r="G18" s="41"/>
      <c r="H18" s="7"/>
      <c r="J18" s="84"/>
      <c r="K18" s="84"/>
      <c r="L18" s="84"/>
    </row>
    <row r="19" spans="1:13" ht="16.5" thickBot="1" x14ac:dyDescent="0.3">
      <c r="A19" s="5" t="s">
        <v>0</v>
      </c>
      <c r="B19" s="5"/>
      <c r="C19" s="3">
        <f t="shared" ref="C19:J19" si="0">SUM(C7:C18)</f>
        <v>13500000</v>
      </c>
      <c r="D19" s="3">
        <f t="shared" si="0"/>
        <v>3786425.21</v>
      </c>
      <c r="E19" s="3">
        <f t="shared" si="0"/>
        <v>7700000</v>
      </c>
      <c r="F19" s="3">
        <f t="shared" si="0"/>
        <v>4677378.26</v>
      </c>
      <c r="G19" s="3">
        <f t="shared" si="0"/>
        <v>12500000</v>
      </c>
      <c r="H19" s="3">
        <f t="shared" si="0"/>
        <v>6491449.8199999994</v>
      </c>
      <c r="I19" s="363">
        <f t="shared" ref="I19" si="1">SUM(I7:I18)</f>
        <v>2000000</v>
      </c>
      <c r="J19" s="350">
        <f t="shared" si="0"/>
        <v>8200000</v>
      </c>
      <c r="K19" s="84"/>
      <c r="L19" s="84"/>
    </row>
    <row r="20" spans="1:13" ht="16.5" thickTop="1" x14ac:dyDescent="0.25">
      <c r="A20" s="27"/>
      <c r="B20" s="27"/>
      <c r="C20" s="26"/>
      <c r="D20" s="26"/>
      <c r="E20" s="26"/>
      <c r="F20" s="26"/>
      <c r="G20" s="26"/>
      <c r="H20" s="26"/>
    </row>
    <row r="23" spans="1:13" s="35" customFormat="1" ht="15.75" x14ac:dyDescent="0.25">
      <c r="A23" s="21" t="s">
        <v>151</v>
      </c>
      <c r="B23" s="23"/>
      <c r="C23" s="120"/>
      <c r="D23"/>
      <c r="E23"/>
      <c r="F23"/>
      <c r="G23"/>
      <c r="H23"/>
      <c r="M23" s="120"/>
    </row>
    <row r="24" spans="1:13" s="35" customFormat="1" ht="24" customHeight="1" x14ac:dyDescent="0.25">
      <c r="A24" s="21" t="s">
        <v>119</v>
      </c>
      <c r="B24"/>
      <c r="C24" s="120"/>
      <c r="D24"/>
      <c r="E24"/>
      <c r="F24" s="149" t="s">
        <v>162</v>
      </c>
      <c r="G24"/>
      <c r="H24"/>
      <c r="M24" s="23"/>
    </row>
    <row r="25" spans="1:13" s="35" customFormat="1" x14ac:dyDescent="0.25">
      <c r="A25"/>
      <c r="B25" s="351"/>
      <c r="C25" s="23"/>
      <c r="D25"/>
      <c r="E25"/>
      <c r="F25"/>
      <c r="G25"/>
      <c r="H25"/>
    </row>
    <row r="26" spans="1:13" s="35" customFormat="1" x14ac:dyDescent="0.25">
      <c r="A26"/>
      <c r="B26"/>
      <c r="C26"/>
      <c r="D26"/>
      <c r="E26"/>
      <c r="F26"/>
      <c r="G26"/>
      <c r="H26"/>
    </row>
    <row r="27" spans="1:13" s="35" customFormat="1" x14ac:dyDescent="0.25">
      <c r="A27" s="150" t="s">
        <v>306</v>
      </c>
      <c r="B27"/>
      <c r="C27"/>
      <c r="D27"/>
      <c r="E27"/>
      <c r="F27"/>
      <c r="G27"/>
      <c r="H27"/>
    </row>
    <row r="28" spans="1:13" x14ac:dyDescent="0.25">
      <c r="C28"/>
      <c r="D28"/>
      <c r="E28"/>
      <c r="F28"/>
      <c r="G28"/>
      <c r="H28"/>
    </row>
    <row r="29" spans="1:13" x14ac:dyDescent="0.25">
      <c r="C29"/>
      <c r="D29"/>
      <c r="E29"/>
      <c r="F29"/>
      <c r="G29"/>
      <c r="H29"/>
    </row>
  </sheetData>
  <mergeCells count="8">
    <mergeCell ref="L5:L6"/>
    <mergeCell ref="A1:I1"/>
    <mergeCell ref="A5:B6"/>
    <mergeCell ref="C5:D5"/>
    <mergeCell ref="E5:F5"/>
    <mergeCell ref="G5:H5"/>
    <mergeCell ref="I5:I6"/>
    <mergeCell ref="J5:K5"/>
  </mergeCells>
  <pageMargins left="0.36" right="0.17" top="0.4" bottom="0.19" header="0.3" footer="0.3"/>
  <pageSetup paperSize="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opLeftCell="B1" zoomScaleNormal="100" workbookViewId="0">
      <selection activeCell="I5" sqref="I5:I6"/>
    </sheetView>
  </sheetViews>
  <sheetFormatPr defaultRowHeight="15" x14ac:dyDescent="0.25"/>
  <cols>
    <col min="1" max="1" width="8.28515625" customWidth="1"/>
    <col min="2" max="2" width="25" customWidth="1"/>
    <col min="3" max="3" width="14.5703125" customWidth="1"/>
    <col min="4" max="4" width="13.140625" customWidth="1"/>
    <col min="5" max="5" width="14" customWidth="1"/>
    <col min="6" max="7" width="14.28515625" customWidth="1"/>
    <col min="8" max="8" width="13.7109375" customWidth="1"/>
    <col min="9" max="9" width="15.28515625" customWidth="1"/>
    <col min="10" max="10" width="16" customWidth="1"/>
    <col min="11" max="11" width="15.140625" customWidth="1"/>
    <col min="12" max="12" width="14.710937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66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65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403">
        <v>2022</v>
      </c>
      <c r="D5" s="404"/>
      <c r="E5" s="403">
        <v>2023</v>
      </c>
      <c r="F5" s="404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48.75" customHeight="1" x14ac:dyDescent="0.25">
      <c r="A6" s="383"/>
      <c r="B6" s="384"/>
      <c r="C6" s="31" t="s">
        <v>7</v>
      </c>
      <c r="D6" s="147" t="s">
        <v>8</v>
      </c>
      <c r="E6" s="126" t="s">
        <v>7</v>
      </c>
      <c r="F6" s="217" t="s">
        <v>8</v>
      </c>
      <c r="G6" s="126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16">
        <v>2001</v>
      </c>
      <c r="B7" s="14" t="s">
        <v>5</v>
      </c>
      <c r="C7" s="36">
        <v>1000000</v>
      </c>
      <c r="D7" s="36">
        <v>0</v>
      </c>
      <c r="E7" s="36">
        <v>1000000</v>
      </c>
      <c r="F7" s="36">
        <v>0</v>
      </c>
      <c r="G7" s="36">
        <v>1000000</v>
      </c>
      <c r="H7" s="36">
        <v>0</v>
      </c>
      <c r="I7" s="36">
        <v>300000</v>
      </c>
      <c r="J7" s="36">
        <v>500000</v>
      </c>
      <c r="K7" s="84"/>
      <c r="L7" s="84"/>
    </row>
    <row r="8" spans="1:12" x14ac:dyDescent="0.25">
      <c r="A8" s="16">
        <v>2003</v>
      </c>
      <c r="B8" s="14" t="s">
        <v>17</v>
      </c>
      <c r="C8" s="36">
        <v>1000000</v>
      </c>
      <c r="D8" s="36">
        <v>0</v>
      </c>
      <c r="E8" s="36">
        <v>1000000</v>
      </c>
      <c r="F8" s="36">
        <v>0</v>
      </c>
      <c r="G8" s="36">
        <v>2000000</v>
      </c>
      <c r="H8" s="36">
        <v>1586793</v>
      </c>
      <c r="I8" s="36">
        <v>800000</v>
      </c>
      <c r="J8" s="36">
        <v>2500000</v>
      </c>
      <c r="K8" s="84"/>
      <c r="L8" s="84"/>
    </row>
    <row r="9" spans="1:12" x14ac:dyDescent="0.25">
      <c r="A9" s="11">
        <v>2102</v>
      </c>
      <c r="B9" s="14" t="s">
        <v>4</v>
      </c>
      <c r="C9" s="28">
        <v>3000000</v>
      </c>
      <c r="D9" s="28">
        <v>0</v>
      </c>
      <c r="E9" s="36">
        <v>1000000</v>
      </c>
      <c r="F9" s="28">
        <v>238800</v>
      </c>
      <c r="G9" s="28">
        <v>3000000</v>
      </c>
      <c r="H9" s="28">
        <v>2601747.4300000002</v>
      </c>
      <c r="I9" s="36">
        <v>1600000</v>
      </c>
      <c r="J9" s="36">
        <v>2000000</v>
      </c>
      <c r="K9" s="84"/>
      <c r="L9" s="84"/>
    </row>
    <row r="10" spans="1:12" x14ac:dyDescent="0.25">
      <c r="A10" s="10">
        <v>2106</v>
      </c>
      <c r="B10" s="6" t="s">
        <v>2</v>
      </c>
      <c r="C10" s="7"/>
      <c r="D10" s="7"/>
      <c r="E10" s="7"/>
      <c r="F10" s="7"/>
      <c r="G10" s="36">
        <v>1000000</v>
      </c>
      <c r="H10" s="7">
        <v>0</v>
      </c>
      <c r="I10" s="39">
        <v>300000</v>
      </c>
      <c r="J10" s="39">
        <v>300000</v>
      </c>
      <c r="K10" s="84"/>
      <c r="L10" s="84"/>
    </row>
    <row r="11" spans="1:12" ht="16.5" thickBot="1" x14ac:dyDescent="0.3">
      <c r="A11" s="5" t="s">
        <v>0</v>
      </c>
      <c r="B11" s="5"/>
      <c r="C11" s="3">
        <f>SUM(C7:C10)</f>
        <v>5000000</v>
      </c>
      <c r="D11" s="3">
        <f>SUM(D7:D10)</f>
        <v>0</v>
      </c>
      <c r="E11" s="3">
        <f t="shared" ref="E11:F11" si="0">SUM(E7:E10)</f>
        <v>3000000</v>
      </c>
      <c r="F11" s="3">
        <f t="shared" si="0"/>
        <v>238800</v>
      </c>
      <c r="G11" s="3">
        <f>SUM(G7:G10)</f>
        <v>7000000</v>
      </c>
      <c r="H11" s="3">
        <f>SUM(H7:H10)</f>
        <v>4188540.43</v>
      </c>
      <c r="I11" s="3">
        <f>SUM(I7:I10)</f>
        <v>3000000</v>
      </c>
      <c r="J11" s="350">
        <f>SUM(J7:J10)</f>
        <v>5300000</v>
      </c>
      <c r="K11" s="84"/>
      <c r="L11" s="84"/>
    </row>
    <row r="12" spans="1:12" ht="16.5" thickTop="1" x14ac:dyDescent="0.25">
      <c r="A12" s="27"/>
      <c r="B12" s="27"/>
      <c r="C12" s="26"/>
      <c r="D12" s="26"/>
      <c r="E12" s="26"/>
      <c r="F12" s="26"/>
      <c r="G12" s="26"/>
      <c r="H12" s="26"/>
    </row>
    <row r="13" spans="1:12" x14ac:dyDescent="0.25">
      <c r="A13" s="1"/>
      <c r="B13" s="1"/>
      <c r="C13" s="63"/>
      <c r="D13" s="63"/>
      <c r="E13" s="63"/>
      <c r="F13" s="63"/>
      <c r="G13" s="63"/>
      <c r="H13" s="63"/>
    </row>
    <row r="14" spans="1:12" ht="15.75" x14ac:dyDescent="0.25">
      <c r="A14" s="25"/>
      <c r="B14" s="347"/>
    </row>
    <row r="15" spans="1:12" s="35" customFormat="1" x14ac:dyDescent="0.25">
      <c r="A15" s="21" t="s">
        <v>151</v>
      </c>
      <c r="B15" s="23"/>
    </row>
    <row r="16" spans="1:12" s="35" customFormat="1" ht="24" customHeight="1" x14ac:dyDescent="0.25">
      <c r="A16" s="21" t="s">
        <v>119</v>
      </c>
      <c r="B16"/>
    </row>
    <row r="17" spans="1:2" s="35" customFormat="1" x14ac:dyDescent="0.25">
      <c r="A17"/>
      <c r="B17" s="351"/>
    </row>
    <row r="18" spans="1:2" s="35" customFormat="1" x14ac:dyDescent="0.25">
      <c r="A18"/>
      <c r="B18"/>
    </row>
    <row r="19" spans="1:2" s="35" customFormat="1" x14ac:dyDescent="0.25">
      <c r="A19" s="150" t="s">
        <v>306</v>
      </c>
      <c r="B19"/>
    </row>
  </sheetData>
  <mergeCells count="8">
    <mergeCell ref="L5:L6"/>
    <mergeCell ref="A1:H1"/>
    <mergeCell ref="A5:B6"/>
    <mergeCell ref="C5:D5"/>
    <mergeCell ref="E5:F5"/>
    <mergeCell ref="G5:H5"/>
    <mergeCell ref="I5:I6"/>
    <mergeCell ref="J5:K5"/>
  </mergeCells>
  <pageMargins left="0.45" right="0.18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workbookViewId="0">
      <selection activeCell="E22" sqref="E22"/>
    </sheetView>
  </sheetViews>
  <sheetFormatPr defaultRowHeight="15" x14ac:dyDescent="0.25"/>
  <cols>
    <col min="1" max="1" width="7.140625" customWidth="1"/>
    <col min="2" max="2" width="27.28515625" customWidth="1"/>
    <col min="3" max="9" width="15.7109375" customWidth="1"/>
    <col min="10" max="10" width="16.5703125" customWidth="1"/>
    <col min="11" max="11" width="13.7109375" customWidth="1"/>
    <col min="12" max="12" width="14.28515625" style="68" bestFit="1" customWidth="1"/>
    <col min="13" max="13" width="14.28515625" bestFit="1" customWidth="1"/>
  </cols>
  <sheetData>
    <row r="1" spans="1:14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09"/>
    </row>
    <row r="2" spans="1:14" ht="18" x14ac:dyDescent="0.25">
      <c r="A2" s="33" t="s">
        <v>118</v>
      </c>
      <c r="B2" s="33"/>
      <c r="C2" s="33"/>
      <c r="D2" s="33"/>
      <c r="E2" s="33"/>
      <c r="F2" s="33"/>
      <c r="G2" s="33"/>
      <c r="H2" s="33"/>
      <c r="I2" s="33"/>
    </row>
    <row r="3" spans="1:14" x14ac:dyDescent="0.25">
      <c r="A3" s="18" t="s">
        <v>115</v>
      </c>
      <c r="B3" s="19"/>
      <c r="C3" s="65"/>
      <c r="D3" s="65"/>
      <c r="E3" s="65"/>
      <c r="F3" s="65"/>
      <c r="G3" s="65"/>
      <c r="H3" s="65"/>
      <c r="I3" s="65"/>
    </row>
    <row r="4" spans="1:14" ht="18" x14ac:dyDescent="0.25">
      <c r="A4" s="18" t="s">
        <v>117</v>
      </c>
      <c r="B4" s="47"/>
      <c r="C4" s="58"/>
      <c r="D4" s="58"/>
      <c r="E4" s="58"/>
      <c r="F4" s="58"/>
      <c r="G4" s="58"/>
      <c r="H4" s="58"/>
      <c r="I4" s="58"/>
    </row>
    <row r="5" spans="1:14" ht="15" customHeight="1" x14ac:dyDescent="0.25">
      <c r="A5" s="381" t="s">
        <v>10</v>
      </c>
      <c r="B5" s="382"/>
      <c r="C5" s="385">
        <v>2022</v>
      </c>
      <c r="D5" s="385"/>
      <c r="E5" s="386">
        <v>2023</v>
      </c>
      <c r="F5" s="387"/>
      <c r="G5" s="388">
        <v>2024</v>
      </c>
      <c r="H5" s="389"/>
      <c r="I5" s="390" t="s">
        <v>276</v>
      </c>
      <c r="J5" s="379">
        <v>2025</v>
      </c>
      <c r="K5" s="379"/>
      <c r="L5" s="377" t="s">
        <v>305</v>
      </c>
    </row>
    <row r="6" spans="1:14" ht="43.5" customHeight="1" x14ac:dyDescent="0.25">
      <c r="A6" s="383"/>
      <c r="B6" s="384"/>
      <c r="C6" s="126" t="s">
        <v>7</v>
      </c>
      <c r="D6" s="145" t="s">
        <v>9</v>
      </c>
      <c r="E6" s="126" t="s">
        <v>7</v>
      </c>
      <c r="F6" s="214" t="s">
        <v>9</v>
      </c>
      <c r="G6" s="31" t="s">
        <v>7</v>
      </c>
      <c r="H6" s="310" t="s">
        <v>9</v>
      </c>
      <c r="I6" s="391"/>
      <c r="J6" s="352" t="s">
        <v>7</v>
      </c>
      <c r="K6" s="353" t="s">
        <v>304</v>
      </c>
      <c r="L6" s="377"/>
      <c r="M6" s="378"/>
      <c r="N6" s="378"/>
    </row>
    <row r="7" spans="1:14" x14ac:dyDescent="0.25">
      <c r="A7" s="56">
        <v>2001</v>
      </c>
      <c r="B7" s="14" t="s">
        <v>5</v>
      </c>
      <c r="C7" s="84"/>
      <c r="D7" s="84"/>
      <c r="E7" s="52">
        <v>10000000</v>
      </c>
      <c r="F7" s="36">
        <v>730172.66</v>
      </c>
      <c r="G7" s="36">
        <v>10000000</v>
      </c>
      <c r="H7" s="330">
        <v>1568997.4</v>
      </c>
      <c r="I7" s="116">
        <v>2000000</v>
      </c>
      <c r="J7" s="116">
        <v>6000000</v>
      </c>
      <c r="K7" s="84"/>
      <c r="L7" s="156"/>
      <c r="M7" s="348"/>
      <c r="N7" s="349"/>
    </row>
    <row r="8" spans="1:14" x14ac:dyDescent="0.25">
      <c r="A8" s="16">
        <v>2002</v>
      </c>
      <c r="B8" s="14" t="s">
        <v>18</v>
      </c>
      <c r="C8" s="36">
        <v>500000</v>
      </c>
      <c r="D8" s="36">
        <v>491480</v>
      </c>
      <c r="E8" s="52">
        <v>1000000</v>
      </c>
      <c r="F8" s="36">
        <v>265000</v>
      </c>
      <c r="G8" s="36">
        <v>1000000</v>
      </c>
      <c r="H8" s="320">
        <v>225624.61</v>
      </c>
      <c r="I8" s="116">
        <v>200000</v>
      </c>
      <c r="J8" s="116">
        <v>1000000</v>
      </c>
      <c r="K8" s="84"/>
      <c r="L8" s="156"/>
      <c r="M8" s="180"/>
      <c r="N8" s="180"/>
    </row>
    <row r="9" spans="1:14" x14ac:dyDescent="0.25">
      <c r="A9" s="11">
        <v>2003</v>
      </c>
      <c r="B9" s="14" t="s">
        <v>116</v>
      </c>
      <c r="C9" s="36">
        <v>2000000</v>
      </c>
      <c r="D9" s="36">
        <v>1507230</v>
      </c>
      <c r="E9" s="52">
        <v>1000000</v>
      </c>
      <c r="F9" s="36">
        <v>363155</v>
      </c>
      <c r="G9" s="36">
        <v>1000000</v>
      </c>
      <c r="H9" s="320">
        <v>860000</v>
      </c>
      <c r="I9" s="116">
        <v>3000000</v>
      </c>
      <c r="J9" s="116">
        <v>3000000</v>
      </c>
      <c r="K9" s="84"/>
      <c r="L9" s="156"/>
    </row>
    <row r="10" spans="1:14" x14ac:dyDescent="0.25">
      <c r="A10" s="11">
        <v>2005</v>
      </c>
      <c r="B10" s="14" t="s">
        <v>141</v>
      </c>
      <c r="C10" s="36">
        <v>15000000</v>
      </c>
      <c r="D10" s="36">
        <v>10082983.689999999</v>
      </c>
      <c r="E10" s="52">
        <v>40000000</v>
      </c>
      <c r="F10" s="36">
        <v>36211115.490000002</v>
      </c>
      <c r="G10" s="36">
        <v>150000000</v>
      </c>
      <c r="H10" s="320">
        <v>66778973.18</v>
      </c>
      <c r="I10" s="116">
        <v>31800000</v>
      </c>
      <c r="J10" s="116">
        <v>100000000</v>
      </c>
      <c r="K10" s="84"/>
      <c r="L10" s="156"/>
    </row>
    <row r="11" spans="1:14" x14ac:dyDescent="0.25">
      <c r="A11" s="11" t="s">
        <v>144</v>
      </c>
      <c r="B11" s="14" t="s">
        <v>270</v>
      </c>
      <c r="C11" s="36"/>
      <c r="D11" s="36"/>
      <c r="E11" s="52"/>
      <c r="F11" s="36"/>
      <c r="G11" s="36">
        <v>100000000</v>
      </c>
      <c r="H11" s="320">
        <v>2856000</v>
      </c>
      <c r="I11" s="116">
        <v>3000000</v>
      </c>
      <c r="J11" s="116">
        <v>3000000</v>
      </c>
      <c r="K11" s="84"/>
      <c r="L11" s="156"/>
    </row>
    <row r="12" spans="1:14" x14ac:dyDescent="0.25">
      <c r="A12" s="11">
        <v>2101</v>
      </c>
      <c r="B12" s="14" t="s">
        <v>116</v>
      </c>
      <c r="C12" s="52"/>
      <c r="D12" s="52"/>
      <c r="E12" s="52"/>
      <c r="F12" s="52"/>
      <c r="G12" s="52"/>
      <c r="I12" s="116"/>
      <c r="J12" s="116"/>
      <c r="K12" s="84"/>
      <c r="L12" s="156"/>
    </row>
    <row r="13" spans="1:14" x14ac:dyDescent="0.25">
      <c r="A13" s="11">
        <v>2102</v>
      </c>
      <c r="B13" s="14" t="s">
        <v>4</v>
      </c>
      <c r="C13" s="36">
        <v>1000000</v>
      </c>
      <c r="D13" s="36">
        <v>134570.25</v>
      </c>
      <c r="E13" s="52">
        <v>1000000</v>
      </c>
      <c r="F13" s="36">
        <v>217450</v>
      </c>
      <c r="G13" s="36">
        <v>1000000</v>
      </c>
      <c r="H13" s="321">
        <v>254810</v>
      </c>
      <c r="I13" s="116">
        <v>2000000</v>
      </c>
      <c r="J13" s="116">
        <v>2000000</v>
      </c>
      <c r="K13" s="84"/>
      <c r="L13" s="156"/>
    </row>
    <row r="14" spans="1:14" x14ac:dyDescent="0.25">
      <c r="A14" s="11">
        <v>2103</v>
      </c>
      <c r="B14" s="14" t="s">
        <v>3</v>
      </c>
      <c r="C14" s="36">
        <v>500000</v>
      </c>
      <c r="D14" s="36">
        <v>63538</v>
      </c>
      <c r="E14" s="52">
        <v>1000000</v>
      </c>
      <c r="F14" s="36">
        <v>103575</v>
      </c>
      <c r="G14" s="36">
        <v>1000000</v>
      </c>
      <c r="H14" s="320">
        <v>400682</v>
      </c>
      <c r="I14" s="116">
        <v>2000000</v>
      </c>
      <c r="J14" s="116">
        <v>2000000</v>
      </c>
      <c r="K14" s="84"/>
      <c r="L14" s="156"/>
    </row>
    <row r="15" spans="1:14" ht="16.5" thickBot="1" x14ac:dyDescent="0.3">
      <c r="A15" s="5" t="s">
        <v>0</v>
      </c>
      <c r="B15" s="5"/>
      <c r="C15" s="3">
        <f t="shared" ref="C15:E15" si="0">SUM(C7:C14)</f>
        <v>19000000</v>
      </c>
      <c r="D15" s="3">
        <f t="shared" si="0"/>
        <v>12279801.939999999</v>
      </c>
      <c r="E15" s="3">
        <f t="shared" si="0"/>
        <v>54000000</v>
      </c>
      <c r="F15" s="3">
        <f>SUM(F7:F14)</f>
        <v>37890468.150000006</v>
      </c>
      <c r="G15" s="3">
        <f>SUM(G7:G14)</f>
        <v>264000000</v>
      </c>
      <c r="H15" s="3">
        <f>SUM(H7:H14)</f>
        <v>72945087.189999998</v>
      </c>
      <c r="I15" s="3">
        <f t="shared" ref="I15" si="1">SUM(I7:I14)</f>
        <v>44000000</v>
      </c>
      <c r="J15" s="350">
        <f t="shared" ref="J15" si="2">SUM(J7:J14)</f>
        <v>117000000</v>
      </c>
      <c r="K15" s="84"/>
      <c r="L15" s="156"/>
    </row>
    <row r="16" spans="1:14" ht="15.75" thickTop="1" x14ac:dyDescent="0.25">
      <c r="A16" s="1"/>
      <c r="B16" s="1"/>
      <c r="C16" s="87"/>
      <c r="D16" s="87"/>
      <c r="E16" s="87"/>
      <c r="F16" s="87"/>
      <c r="G16" s="87"/>
      <c r="H16" s="87"/>
    </row>
    <row r="17" spans="1:13" x14ac:dyDescent="0.25">
      <c r="A17" s="1"/>
      <c r="B17" s="1"/>
      <c r="C17" s="87"/>
      <c r="D17" s="87"/>
      <c r="E17" s="87"/>
      <c r="F17" s="87"/>
      <c r="G17" s="87"/>
      <c r="H17" s="87"/>
    </row>
    <row r="18" spans="1:13" x14ac:dyDescent="0.25">
      <c r="A18" s="18" t="s">
        <v>115</v>
      </c>
      <c r="B18" s="19"/>
      <c r="C18" s="88"/>
      <c r="D18" s="88"/>
      <c r="E18" s="88"/>
      <c r="F18" s="88"/>
      <c r="G18" s="88"/>
      <c r="H18" s="88"/>
    </row>
    <row r="19" spans="1:13" ht="15.75" x14ac:dyDescent="0.25">
      <c r="A19" s="18" t="s">
        <v>114</v>
      </c>
      <c r="B19" s="17"/>
      <c r="C19" s="87"/>
      <c r="D19" s="87"/>
      <c r="E19" s="87"/>
      <c r="F19" s="87"/>
      <c r="G19" s="87"/>
      <c r="H19" s="87"/>
    </row>
    <row r="20" spans="1:13" ht="15" customHeight="1" x14ac:dyDescent="0.25">
      <c r="A20" s="381" t="s">
        <v>10</v>
      </c>
      <c r="B20" s="382"/>
      <c r="C20" s="385">
        <v>2022</v>
      </c>
      <c r="D20" s="385"/>
      <c r="E20" s="386">
        <v>2023</v>
      </c>
      <c r="F20" s="387"/>
      <c r="G20" s="388">
        <v>2024</v>
      </c>
      <c r="H20" s="389"/>
      <c r="I20" s="390" t="s">
        <v>276</v>
      </c>
      <c r="J20" s="379">
        <v>2025</v>
      </c>
      <c r="K20" s="379"/>
      <c r="L20" s="377" t="s">
        <v>305</v>
      </c>
    </row>
    <row r="21" spans="1:13" ht="46.5" customHeight="1" x14ac:dyDescent="0.25">
      <c r="A21" s="383"/>
      <c r="B21" s="384"/>
      <c r="C21" s="126" t="s">
        <v>7</v>
      </c>
      <c r="D21" s="145" t="s">
        <v>9</v>
      </c>
      <c r="E21" s="126" t="s">
        <v>7</v>
      </c>
      <c r="F21" s="214" t="s">
        <v>9</v>
      </c>
      <c r="G21" s="31" t="s">
        <v>7</v>
      </c>
      <c r="H21" s="310" t="s">
        <v>9</v>
      </c>
      <c r="I21" s="391"/>
      <c r="J21" s="352" t="s">
        <v>7</v>
      </c>
      <c r="K21" s="353" t="s">
        <v>304</v>
      </c>
      <c r="L21" s="377"/>
    </row>
    <row r="22" spans="1:13" x14ac:dyDescent="0.25">
      <c r="A22" s="16">
        <v>2001</v>
      </c>
      <c r="B22" s="14" t="s">
        <v>5</v>
      </c>
      <c r="C22" s="36">
        <v>20000000</v>
      </c>
      <c r="D22" s="36">
        <v>4690188.07</v>
      </c>
      <c r="E22" s="36">
        <v>5000000</v>
      </c>
      <c r="F22" s="36">
        <v>509894.8</v>
      </c>
      <c r="G22" s="36">
        <v>5000000</v>
      </c>
      <c r="H22" s="322">
        <v>63678</v>
      </c>
      <c r="I22" s="116">
        <v>10000000</v>
      </c>
      <c r="J22" s="116">
        <v>10000000</v>
      </c>
      <c r="K22" s="84"/>
      <c r="L22" s="156"/>
    </row>
    <row r="23" spans="1:13" x14ac:dyDescent="0.25">
      <c r="A23" s="16">
        <v>2002</v>
      </c>
      <c r="B23" s="14" t="s">
        <v>18</v>
      </c>
      <c r="C23" s="36"/>
      <c r="D23" s="36"/>
      <c r="E23" s="36"/>
      <c r="F23" s="36"/>
      <c r="G23" s="84"/>
      <c r="H23" s="323"/>
      <c r="I23" s="116">
        <v>0</v>
      </c>
      <c r="J23" s="116"/>
      <c r="K23" s="84"/>
      <c r="L23" s="156"/>
    </row>
    <row r="24" spans="1:13" x14ac:dyDescent="0.25">
      <c r="A24" s="16">
        <v>2102</v>
      </c>
      <c r="B24" s="14" t="s">
        <v>4</v>
      </c>
      <c r="C24" s="36">
        <v>5000000</v>
      </c>
      <c r="D24" s="36">
        <v>281403.75</v>
      </c>
      <c r="E24" s="36">
        <v>5000000</v>
      </c>
      <c r="F24" s="36">
        <v>1206599.2</v>
      </c>
      <c r="G24" s="36">
        <v>5000000</v>
      </c>
      <c r="H24" s="324">
        <v>3166064</v>
      </c>
      <c r="I24" s="116">
        <v>4000000</v>
      </c>
      <c r="J24" s="116">
        <v>9000000</v>
      </c>
      <c r="K24" s="84"/>
      <c r="L24" s="156"/>
      <c r="M24" s="119"/>
    </row>
    <row r="25" spans="1:13" x14ac:dyDescent="0.25">
      <c r="A25" s="16">
        <v>2103</v>
      </c>
      <c r="B25" s="14" t="s">
        <v>3</v>
      </c>
      <c r="C25" s="36">
        <v>2000000</v>
      </c>
      <c r="D25" s="36">
        <v>370350</v>
      </c>
      <c r="E25" s="36">
        <v>500000</v>
      </c>
      <c r="F25" s="36">
        <v>14450</v>
      </c>
      <c r="G25" s="36">
        <v>500000</v>
      </c>
      <c r="H25" s="322">
        <v>68340</v>
      </c>
      <c r="I25" s="116">
        <v>2000000</v>
      </c>
      <c r="J25" s="116">
        <v>2000000</v>
      </c>
      <c r="K25" s="84"/>
      <c r="L25" s="156"/>
    </row>
    <row r="26" spans="1:13" x14ac:dyDescent="0.25">
      <c r="A26" s="11">
        <v>2104</v>
      </c>
      <c r="B26" s="50" t="s">
        <v>25</v>
      </c>
      <c r="C26" s="28"/>
      <c r="D26" s="28"/>
      <c r="E26" s="28">
        <v>0</v>
      </c>
      <c r="F26" s="28"/>
      <c r="G26" s="84"/>
      <c r="H26" s="182"/>
      <c r="I26" s="116"/>
      <c r="J26" s="116"/>
      <c r="K26" s="84"/>
      <c r="L26" s="156"/>
    </row>
    <row r="27" spans="1:13" x14ac:dyDescent="0.25">
      <c r="A27" s="10">
        <v>2106</v>
      </c>
      <c r="B27" s="6" t="s">
        <v>2</v>
      </c>
      <c r="C27" s="36"/>
      <c r="D27" s="36"/>
      <c r="E27" s="36"/>
      <c r="F27" s="36"/>
      <c r="G27" s="84"/>
      <c r="H27" s="84"/>
      <c r="I27" s="116"/>
      <c r="J27" s="116"/>
      <c r="K27" s="84"/>
      <c r="L27" s="156"/>
    </row>
    <row r="28" spans="1:13" ht="16.5" thickBot="1" x14ac:dyDescent="0.3">
      <c r="A28" s="62" t="s">
        <v>0</v>
      </c>
      <c r="B28" s="62"/>
      <c r="C28" s="61">
        <f t="shared" ref="C28:J28" si="3">SUM(C22:C27)</f>
        <v>27000000</v>
      </c>
      <c r="D28" s="61">
        <f t="shared" si="3"/>
        <v>5341941.82</v>
      </c>
      <c r="E28" s="61">
        <f t="shared" si="3"/>
        <v>10500000</v>
      </c>
      <c r="F28" s="61">
        <f t="shared" si="3"/>
        <v>1730944</v>
      </c>
      <c r="G28" s="61">
        <f t="shared" si="3"/>
        <v>10500000</v>
      </c>
      <c r="H28" s="61">
        <f t="shared" si="3"/>
        <v>3298082</v>
      </c>
      <c r="I28" s="61">
        <f t="shared" si="3"/>
        <v>16000000</v>
      </c>
      <c r="J28" s="350">
        <f t="shared" si="3"/>
        <v>21000000</v>
      </c>
      <c r="K28" s="84"/>
      <c r="L28" s="156"/>
    </row>
    <row r="29" spans="1:13" ht="15.75" thickTop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3" ht="16.5" thickBot="1" x14ac:dyDescent="0.3">
      <c r="A30" s="1"/>
      <c r="B30" s="27" t="s">
        <v>131</v>
      </c>
      <c r="C30" s="193">
        <f t="shared" ref="C30:J30" si="4">C15+C28</f>
        <v>46000000</v>
      </c>
      <c r="D30" s="193">
        <f t="shared" si="4"/>
        <v>17621743.759999998</v>
      </c>
      <c r="E30" s="193">
        <f t="shared" si="4"/>
        <v>64500000</v>
      </c>
      <c r="F30" s="193">
        <f t="shared" si="4"/>
        <v>39621412.150000006</v>
      </c>
      <c r="G30" s="193">
        <f t="shared" si="4"/>
        <v>274500000</v>
      </c>
      <c r="H30" s="193">
        <f t="shared" si="4"/>
        <v>76243169.189999998</v>
      </c>
      <c r="I30" s="193">
        <f t="shared" si="4"/>
        <v>60000000</v>
      </c>
      <c r="J30" s="193">
        <f t="shared" si="4"/>
        <v>138000000</v>
      </c>
    </row>
    <row r="31" spans="1:13" ht="15.75" thickTop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3" x14ac:dyDescent="0.25">
      <c r="A32" s="19"/>
    </row>
    <row r="33" spans="1:5" x14ac:dyDescent="0.25">
      <c r="A33" s="21" t="s">
        <v>151</v>
      </c>
      <c r="B33" s="23"/>
    </row>
    <row r="34" spans="1:5" x14ac:dyDescent="0.25">
      <c r="A34" s="21" t="s">
        <v>119</v>
      </c>
      <c r="E34" s="149" t="s">
        <v>162</v>
      </c>
    </row>
    <row r="35" spans="1:5" x14ac:dyDescent="0.25">
      <c r="B35" s="351"/>
    </row>
    <row r="37" spans="1:5" x14ac:dyDescent="0.25">
      <c r="A37" s="150" t="s">
        <v>306</v>
      </c>
    </row>
  </sheetData>
  <mergeCells count="16">
    <mergeCell ref="L20:L21"/>
    <mergeCell ref="M6:N6"/>
    <mergeCell ref="L5:L6"/>
    <mergeCell ref="J5:K5"/>
    <mergeCell ref="A1:H1"/>
    <mergeCell ref="A5:B6"/>
    <mergeCell ref="C5:D5"/>
    <mergeCell ref="E5:F5"/>
    <mergeCell ref="A20:B21"/>
    <mergeCell ref="C20:D20"/>
    <mergeCell ref="E20:F20"/>
    <mergeCell ref="G5:H5"/>
    <mergeCell ref="G20:H20"/>
    <mergeCell ref="I5:I6"/>
    <mergeCell ref="I20:I21"/>
    <mergeCell ref="J20:K20"/>
  </mergeCells>
  <pageMargins left="0.55000000000000004" right="0.15748031496063" top="0.54" bottom="0.51" header="0.31496062992126" footer="0.31496062992126"/>
  <pageSetup paperSize="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zoomScaleNormal="100" workbookViewId="0">
      <selection activeCell="J2" sqref="J1:J1048576"/>
    </sheetView>
  </sheetViews>
  <sheetFormatPr defaultRowHeight="15" x14ac:dyDescent="0.25"/>
  <cols>
    <col min="1" max="1" width="8.7109375" customWidth="1"/>
    <col min="2" max="2" width="29.42578125" customWidth="1"/>
    <col min="3" max="3" width="13.5703125" customWidth="1"/>
    <col min="4" max="4" width="14.85546875" hidden="1" customWidth="1"/>
    <col min="5" max="5" width="15.140625" hidden="1" customWidth="1"/>
    <col min="6" max="6" width="14.5703125" customWidth="1"/>
    <col min="7" max="7" width="15.7109375" customWidth="1"/>
    <col min="8" max="8" width="14.7109375" customWidth="1"/>
    <col min="9" max="9" width="14.5703125" customWidth="1"/>
    <col min="10" max="10" width="14.42578125" customWidth="1"/>
    <col min="11" max="11" width="16" customWidth="1"/>
    <col min="12" max="12" width="14.85546875" style="112" customWidth="1"/>
    <col min="13" max="13" width="14.85546875" customWidth="1"/>
    <col min="14" max="14" width="14.28515625" style="112" bestFit="1" customWidth="1"/>
  </cols>
  <sheetData>
    <row r="1" spans="1:13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</row>
    <row r="2" spans="1:13" ht="18" x14ac:dyDescent="0.25">
      <c r="A2" s="33" t="s">
        <v>64</v>
      </c>
      <c r="B2" s="33"/>
      <c r="C2" s="1"/>
      <c r="D2" s="1"/>
      <c r="E2" s="1"/>
      <c r="F2" s="1"/>
      <c r="G2" s="1"/>
      <c r="H2" s="1"/>
      <c r="I2" s="1"/>
    </row>
    <row r="3" spans="1:13" x14ac:dyDescent="0.25">
      <c r="A3" s="18" t="s">
        <v>61</v>
      </c>
      <c r="B3" s="19"/>
      <c r="C3" s="19"/>
      <c r="D3" s="19"/>
      <c r="E3" s="19"/>
      <c r="F3" s="19"/>
      <c r="G3" s="19"/>
      <c r="H3" s="19"/>
      <c r="I3" s="19"/>
    </row>
    <row r="4" spans="1:13" ht="15.75" x14ac:dyDescent="0.25">
      <c r="A4" s="18" t="s">
        <v>63</v>
      </c>
      <c r="B4" s="17"/>
      <c r="C4" s="1"/>
      <c r="D4" s="1"/>
      <c r="E4" s="1"/>
      <c r="F4" s="1"/>
      <c r="G4" s="1"/>
      <c r="H4" s="1"/>
      <c r="I4" s="1"/>
    </row>
    <row r="5" spans="1:13" ht="15" customHeight="1" x14ac:dyDescent="0.25">
      <c r="A5" s="381" t="s">
        <v>10</v>
      </c>
      <c r="B5" s="382"/>
      <c r="C5" s="215">
        <v>2021</v>
      </c>
      <c r="D5" s="392">
        <v>2022</v>
      </c>
      <c r="E5" s="392"/>
      <c r="F5" s="403">
        <v>2023</v>
      </c>
      <c r="G5" s="404"/>
      <c r="H5" s="403">
        <v>2024</v>
      </c>
      <c r="I5" s="404"/>
      <c r="J5" s="400" t="s">
        <v>276</v>
      </c>
      <c r="K5" s="379">
        <v>2025</v>
      </c>
      <c r="L5" s="379"/>
      <c r="M5" s="377" t="s">
        <v>305</v>
      </c>
    </row>
    <row r="6" spans="1:13" ht="53.25" customHeight="1" x14ac:dyDescent="0.25">
      <c r="A6" s="383"/>
      <c r="B6" s="384"/>
      <c r="C6" s="124" t="s">
        <v>8</v>
      </c>
      <c r="D6" s="31" t="s">
        <v>7</v>
      </c>
      <c r="E6" s="147" t="s">
        <v>8</v>
      </c>
      <c r="F6" s="126" t="s">
        <v>7</v>
      </c>
      <c r="G6" s="217" t="s">
        <v>8</v>
      </c>
      <c r="H6" s="126" t="s">
        <v>7</v>
      </c>
      <c r="I6" s="313" t="s">
        <v>8</v>
      </c>
      <c r="J6" s="401"/>
      <c r="K6" s="352" t="s">
        <v>7</v>
      </c>
      <c r="L6" s="353" t="s">
        <v>304</v>
      </c>
      <c r="M6" s="377"/>
    </row>
    <row r="7" spans="1:13" x14ac:dyDescent="0.25">
      <c r="A7" s="90">
        <v>2001</v>
      </c>
      <c r="B7" s="14" t="s">
        <v>5</v>
      </c>
      <c r="C7" s="110"/>
      <c r="D7" s="121">
        <v>1000000</v>
      </c>
      <c r="E7" s="36">
        <v>0</v>
      </c>
      <c r="F7" s="36">
        <v>0</v>
      </c>
      <c r="G7" s="36"/>
      <c r="H7" s="36"/>
      <c r="I7" s="36"/>
      <c r="J7" s="156">
        <v>0</v>
      </c>
      <c r="K7" s="156">
        <v>0</v>
      </c>
      <c r="L7" s="116"/>
      <c r="M7" s="84"/>
    </row>
    <row r="8" spans="1:13" x14ac:dyDescent="0.25">
      <c r="A8" s="90">
        <v>2003</v>
      </c>
      <c r="B8" s="14" t="s">
        <v>17</v>
      </c>
      <c r="C8" s="45"/>
      <c r="D8" s="36">
        <v>500000</v>
      </c>
      <c r="E8" s="36">
        <v>0</v>
      </c>
      <c r="F8" s="45">
        <v>0</v>
      </c>
      <c r="G8" s="36"/>
      <c r="H8" s="36"/>
      <c r="I8" s="36"/>
      <c r="J8" s="156">
        <v>0</v>
      </c>
      <c r="K8" s="156">
        <v>0</v>
      </c>
      <c r="L8" s="116"/>
      <c r="M8" s="84"/>
    </row>
    <row r="9" spans="1:13" x14ac:dyDescent="0.25">
      <c r="A9" s="90">
        <v>2101</v>
      </c>
      <c r="B9" s="14" t="s">
        <v>17</v>
      </c>
      <c r="C9" s="45"/>
      <c r="D9" s="36">
        <v>0</v>
      </c>
      <c r="E9" s="36"/>
      <c r="F9" s="45">
        <v>0</v>
      </c>
      <c r="G9" s="36"/>
      <c r="H9" s="36"/>
      <c r="I9" s="36"/>
      <c r="J9" s="156">
        <v>0</v>
      </c>
      <c r="K9" s="156">
        <v>0</v>
      </c>
      <c r="L9" s="116"/>
      <c r="M9" s="84"/>
    </row>
    <row r="10" spans="1:13" x14ac:dyDescent="0.25">
      <c r="A10" s="90">
        <v>2102</v>
      </c>
      <c r="B10" s="14" t="s">
        <v>4</v>
      </c>
      <c r="C10" s="36">
        <v>60228</v>
      </c>
      <c r="D10" s="36">
        <v>1000000</v>
      </c>
      <c r="E10" s="36">
        <v>0</v>
      </c>
      <c r="F10" s="36">
        <v>700000</v>
      </c>
      <c r="G10" s="36">
        <v>0</v>
      </c>
      <c r="H10" s="36"/>
      <c r="I10" s="36"/>
      <c r="J10" s="156">
        <v>0</v>
      </c>
      <c r="K10" s="156">
        <v>0</v>
      </c>
      <c r="L10" s="116"/>
      <c r="M10" s="84"/>
    </row>
    <row r="11" spans="1:13" x14ac:dyDescent="0.25">
      <c r="A11" s="248">
        <v>2103</v>
      </c>
      <c r="B11" s="14" t="s">
        <v>18</v>
      </c>
      <c r="C11" s="28"/>
      <c r="D11" s="36">
        <v>500000</v>
      </c>
      <c r="E11" s="36">
        <v>0</v>
      </c>
      <c r="F11" s="36">
        <v>500000</v>
      </c>
      <c r="G11" s="36">
        <v>0</v>
      </c>
      <c r="H11" s="36"/>
      <c r="I11" s="36"/>
      <c r="J11" s="156">
        <v>0</v>
      </c>
      <c r="K11" s="156">
        <v>0</v>
      </c>
      <c r="L11" s="116"/>
      <c r="M11" s="84"/>
    </row>
    <row r="12" spans="1:13" x14ac:dyDescent="0.25">
      <c r="A12" s="248">
        <v>2104</v>
      </c>
      <c r="B12" s="12" t="s">
        <v>25</v>
      </c>
      <c r="C12" s="28"/>
      <c r="D12" s="36">
        <v>0</v>
      </c>
      <c r="E12" s="36"/>
      <c r="F12" s="45"/>
      <c r="G12" s="36"/>
      <c r="H12" s="84"/>
      <c r="I12" s="36"/>
      <c r="J12" s="156">
        <v>0</v>
      </c>
      <c r="K12" s="156">
        <v>0</v>
      </c>
      <c r="L12" s="116"/>
      <c r="M12" s="84"/>
    </row>
    <row r="13" spans="1:13" x14ac:dyDescent="0.25">
      <c r="A13" s="248">
        <v>2106</v>
      </c>
      <c r="B13" s="6" t="s">
        <v>2</v>
      </c>
      <c r="C13" s="28"/>
      <c r="D13" s="36">
        <v>0</v>
      </c>
      <c r="E13" s="36"/>
      <c r="F13" s="45"/>
      <c r="G13" s="36"/>
      <c r="H13" s="84"/>
      <c r="I13" s="36"/>
      <c r="J13" s="156">
        <v>0</v>
      </c>
      <c r="K13" s="156">
        <v>0</v>
      </c>
      <c r="L13" s="116"/>
      <c r="M13" s="84"/>
    </row>
    <row r="14" spans="1:13" ht="16.5" thickBot="1" x14ac:dyDescent="0.3">
      <c r="A14" s="5" t="s">
        <v>0</v>
      </c>
      <c r="B14" s="5"/>
      <c r="C14" s="3">
        <f t="shared" ref="C14" si="0">SUM(C7:C13)</f>
        <v>60228</v>
      </c>
      <c r="D14" s="3">
        <f>SUM(D7:D13)</f>
        <v>3000000</v>
      </c>
      <c r="E14" s="3">
        <f t="shared" ref="E14:K14" si="1">SUM(E7:E13)</f>
        <v>0</v>
      </c>
      <c r="F14" s="3">
        <f t="shared" si="1"/>
        <v>1200000</v>
      </c>
      <c r="G14" s="3">
        <f t="shared" si="1"/>
        <v>0</v>
      </c>
      <c r="H14" s="3">
        <f>SUM(H7:H13)</f>
        <v>0</v>
      </c>
      <c r="I14" s="3">
        <f t="shared" si="1"/>
        <v>0</v>
      </c>
      <c r="J14" s="3">
        <f t="shared" ref="J14" si="2">SUM(J7:J13)</f>
        <v>0</v>
      </c>
      <c r="K14" s="350">
        <f t="shared" si="1"/>
        <v>0</v>
      </c>
      <c r="L14" s="116"/>
      <c r="M14" s="84"/>
    </row>
    <row r="15" spans="1:13" ht="15.75" thickTop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3" ht="15.6" customHeight="1" x14ac:dyDescent="0.25">
      <c r="A16" s="25"/>
      <c r="B16" s="220"/>
      <c r="C16" s="23"/>
      <c r="D16" s="23"/>
      <c r="E16" s="23"/>
      <c r="F16" s="23"/>
      <c r="G16" s="23"/>
      <c r="H16" s="23"/>
      <c r="I16" s="23"/>
    </row>
    <row r="17" spans="1:14" x14ac:dyDescent="0.25">
      <c r="A17" s="19"/>
      <c r="B17" s="18"/>
      <c r="C17" s="23"/>
      <c r="D17" s="23"/>
      <c r="E17" s="23"/>
      <c r="F17" s="23"/>
      <c r="G17" s="23"/>
      <c r="H17" s="23"/>
      <c r="I17" s="23"/>
    </row>
    <row r="18" spans="1:14" x14ac:dyDescent="0.25">
      <c r="A18" s="18" t="s">
        <v>61</v>
      </c>
      <c r="B18" s="19"/>
      <c r="C18" s="19"/>
      <c r="D18" s="19"/>
      <c r="E18" s="19"/>
      <c r="F18" s="19"/>
      <c r="G18" s="19"/>
      <c r="H18" s="19"/>
      <c r="I18" s="19"/>
      <c r="N18" s="267"/>
    </row>
    <row r="19" spans="1:14" ht="15.75" x14ac:dyDescent="0.25">
      <c r="A19" s="18" t="s">
        <v>62</v>
      </c>
      <c r="B19" s="17"/>
      <c r="C19" s="1"/>
      <c r="D19" s="1"/>
      <c r="E19" s="1"/>
      <c r="F19" s="1"/>
      <c r="G19" s="1"/>
      <c r="H19" s="1"/>
      <c r="I19" s="1"/>
    </row>
    <row r="20" spans="1:14" ht="15" customHeight="1" x14ac:dyDescent="0.25">
      <c r="A20" s="381" t="s">
        <v>10</v>
      </c>
      <c r="B20" s="382"/>
      <c r="C20" s="215">
        <v>2021</v>
      </c>
      <c r="D20" s="381">
        <v>2022</v>
      </c>
      <c r="E20" s="382"/>
      <c r="F20" s="386">
        <v>2023</v>
      </c>
      <c r="G20" s="387"/>
      <c r="H20" s="403">
        <v>2024</v>
      </c>
      <c r="I20" s="404"/>
      <c r="J20" s="400" t="s">
        <v>276</v>
      </c>
      <c r="K20" s="379">
        <v>2025</v>
      </c>
      <c r="L20" s="379"/>
      <c r="M20" s="377" t="s">
        <v>305</v>
      </c>
    </row>
    <row r="21" spans="1:14" ht="53.25" customHeight="1" x14ac:dyDescent="0.25">
      <c r="A21" s="383"/>
      <c r="B21" s="384"/>
      <c r="C21" s="124" t="s">
        <v>8</v>
      </c>
      <c r="D21" s="31" t="s">
        <v>7</v>
      </c>
      <c r="E21" s="147" t="s">
        <v>8</v>
      </c>
      <c r="F21" s="126" t="s">
        <v>7</v>
      </c>
      <c r="G21" s="217" t="s">
        <v>8</v>
      </c>
      <c r="H21" s="126" t="s">
        <v>7</v>
      </c>
      <c r="I21" s="313" t="s">
        <v>8</v>
      </c>
      <c r="J21" s="401"/>
      <c r="K21" s="352" t="s">
        <v>7</v>
      </c>
      <c r="L21" s="353" t="s">
        <v>304</v>
      </c>
      <c r="M21" s="377"/>
    </row>
    <row r="22" spans="1:14" x14ac:dyDescent="0.25">
      <c r="A22" s="90">
        <v>2001</v>
      </c>
      <c r="B22" s="14" t="s">
        <v>5</v>
      </c>
      <c r="C22" s="36"/>
      <c r="D22" s="29"/>
      <c r="E22" s="123"/>
      <c r="F22" s="127"/>
      <c r="G22" s="127"/>
      <c r="H22" s="84"/>
      <c r="I22" s="127"/>
      <c r="J22" s="116"/>
      <c r="K22" s="116"/>
      <c r="L22" s="116"/>
      <c r="M22" s="84"/>
    </row>
    <row r="23" spans="1:14" x14ac:dyDescent="0.25">
      <c r="A23" s="90">
        <v>2002</v>
      </c>
      <c r="B23" s="14" t="s">
        <v>18</v>
      </c>
      <c r="C23" s="36"/>
      <c r="D23" s="29"/>
      <c r="E23" s="123"/>
      <c r="F23" s="127"/>
      <c r="G23" s="127"/>
      <c r="H23" s="38"/>
      <c r="I23" s="127"/>
      <c r="J23" s="116"/>
      <c r="K23" s="116"/>
      <c r="L23" s="116"/>
      <c r="M23" s="84"/>
    </row>
    <row r="24" spans="1:14" x14ac:dyDescent="0.25">
      <c r="A24" s="90">
        <v>2003</v>
      </c>
      <c r="B24" s="14" t="s">
        <v>17</v>
      </c>
      <c r="C24" s="36"/>
      <c r="D24" s="36"/>
      <c r="E24" s="36"/>
      <c r="F24" s="36"/>
      <c r="G24" s="36"/>
      <c r="H24" s="28">
        <v>2000000</v>
      </c>
      <c r="I24" s="36">
        <v>1308755</v>
      </c>
      <c r="J24" s="116"/>
      <c r="K24" s="116">
        <v>2000000</v>
      </c>
      <c r="L24" s="116"/>
      <c r="M24" s="84"/>
    </row>
    <row r="25" spans="1:14" x14ac:dyDescent="0.25">
      <c r="A25" s="90">
        <v>2101</v>
      </c>
      <c r="B25" s="14" t="s">
        <v>17</v>
      </c>
      <c r="C25" s="36"/>
      <c r="D25" s="36"/>
      <c r="E25" s="36"/>
      <c r="F25" s="36"/>
      <c r="G25" s="36"/>
      <c r="H25" s="38"/>
      <c r="I25" s="36"/>
      <c r="J25" s="116"/>
      <c r="K25" s="116"/>
      <c r="L25" s="116"/>
      <c r="M25" s="84"/>
    </row>
    <row r="26" spans="1:14" x14ac:dyDescent="0.25">
      <c r="A26" s="90">
        <v>2102</v>
      </c>
      <c r="B26" s="14" t="s">
        <v>4</v>
      </c>
      <c r="C26" s="36">
        <v>2580422.5499999998</v>
      </c>
      <c r="D26" s="36">
        <v>500000</v>
      </c>
      <c r="E26" s="28">
        <v>141453.56</v>
      </c>
      <c r="F26" s="36">
        <v>500000</v>
      </c>
      <c r="G26" s="28">
        <v>78760</v>
      </c>
      <c r="H26" s="28">
        <v>1000000</v>
      </c>
      <c r="I26" s="28">
        <v>1497569.45</v>
      </c>
      <c r="J26" s="116">
        <v>950000</v>
      </c>
      <c r="K26" s="116">
        <v>2500000</v>
      </c>
      <c r="L26" s="116"/>
      <c r="M26" s="84"/>
    </row>
    <row r="27" spans="1:14" x14ac:dyDescent="0.25">
      <c r="A27" s="248">
        <v>2103</v>
      </c>
      <c r="B27" s="14" t="s">
        <v>3</v>
      </c>
      <c r="C27" s="36">
        <v>290316.25</v>
      </c>
      <c r="D27" s="28">
        <v>300000</v>
      </c>
      <c r="E27" s="36">
        <v>0</v>
      </c>
      <c r="F27" s="36">
        <v>500000</v>
      </c>
      <c r="G27" s="28">
        <v>352800</v>
      </c>
      <c r="H27" s="28">
        <v>500000</v>
      </c>
      <c r="I27" s="28">
        <v>0</v>
      </c>
      <c r="J27" s="39"/>
      <c r="K27" s="39">
        <v>1000000</v>
      </c>
      <c r="L27" s="116"/>
      <c r="M27" s="84"/>
    </row>
    <row r="28" spans="1:14" x14ac:dyDescent="0.25">
      <c r="A28" s="90">
        <v>2104</v>
      </c>
      <c r="B28" s="12" t="s">
        <v>25</v>
      </c>
      <c r="C28" s="36"/>
      <c r="D28" s="36"/>
      <c r="E28" s="28"/>
      <c r="F28" s="36"/>
      <c r="G28" s="28"/>
      <c r="H28" s="38"/>
      <c r="I28" s="28"/>
      <c r="J28" s="84"/>
      <c r="K28" s="84"/>
      <c r="L28" s="116"/>
      <c r="M28" s="84"/>
    </row>
    <row r="29" spans="1:14" x14ac:dyDescent="0.25">
      <c r="A29" s="94">
        <v>2106</v>
      </c>
      <c r="B29" s="6" t="s">
        <v>2</v>
      </c>
      <c r="C29" s="36">
        <v>179700</v>
      </c>
      <c r="D29" s="82">
        <v>150000</v>
      </c>
      <c r="E29" s="36">
        <v>0</v>
      </c>
      <c r="F29" s="36">
        <v>100000</v>
      </c>
      <c r="G29" s="36">
        <v>0</v>
      </c>
      <c r="H29" s="82">
        <v>0</v>
      </c>
      <c r="I29" s="36"/>
      <c r="J29" s="84"/>
      <c r="K29" s="84"/>
      <c r="L29" s="116"/>
      <c r="M29" s="84"/>
    </row>
    <row r="30" spans="1:14" x14ac:dyDescent="0.25">
      <c r="A30" s="249">
        <v>2401</v>
      </c>
      <c r="B30" s="12" t="s">
        <v>13</v>
      </c>
      <c r="C30" s="36">
        <v>371288.56</v>
      </c>
      <c r="D30" s="82"/>
      <c r="E30" s="28"/>
      <c r="F30" s="6"/>
      <c r="G30" s="28"/>
      <c r="H30" s="38"/>
      <c r="I30" s="28"/>
      <c r="J30" s="84"/>
      <c r="K30" s="84"/>
      <c r="L30" s="116"/>
      <c r="M30" s="84"/>
    </row>
    <row r="31" spans="1:14" x14ac:dyDescent="0.25">
      <c r="A31" s="248">
        <v>2505</v>
      </c>
      <c r="B31" s="8" t="s">
        <v>27</v>
      </c>
      <c r="C31" s="36"/>
      <c r="D31" s="83"/>
      <c r="E31" s="83"/>
      <c r="F31" s="37"/>
      <c r="G31" s="83"/>
      <c r="H31" s="38"/>
      <c r="I31" s="83"/>
      <c r="J31" s="84"/>
      <c r="K31" s="84"/>
      <c r="L31" s="116"/>
      <c r="M31" s="84"/>
    </row>
    <row r="32" spans="1:14" x14ac:dyDescent="0.25">
      <c r="A32" s="248">
        <v>2507</v>
      </c>
      <c r="B32" s="8" t="s">
        <v>1</v>
      </c>
      <c r="C32" s="36"/>
      <c r="D32" s="28"/>
      <c r="E32" s="28"/>
      <c r="F32" s="37"/>
      <c r="G32" s="28"/>
      <c r="H32" s="28">
        <v>1000000</v>
      </c>
      <c r="I32" s="28">
        <v>0</v>
      </c>
      <c r="J32" s="84"/>
      <c r="K32" s="84"/>
      <c r="L32" s="116"/>
      <c r="M32" s="84"/>
    </row>
    <row r="33" spans="1:13" ht="16.5" thickBot="1" x14ac:dyDescent="0.3">
      <c r="A33" s="5" t="s">
        <v>0</v>
      </c>
      <c r="B33" s="5"/>
      <c r="C33" s="3">
        <f t="shared" ref="C33:K33" si="3">SUM(C22:C32)</f>
        <v>3421727.36</v>
      </c>
      <c r="D33" s="3">
        <f t="shared" si="3"/>
        <v>950000</v>
      </c>
      <c r="E33" s="3">
        <f t="shared" si="3"/>
        <v>141453.56</v>
      </c>
      <c r="F33" s="3">
        <f t="shared" si="3"/>
        <v>1100000</v>
      </c>
      <c r="G33" s="3">
        <f t="shared" si="3"/>
        <v>431560</v>
      </c>
      <c r="H33" s="3">
        <f>SUM(H22:H32)</f>
        <v>4500000</v>
      </c>
      <c r="I33" s="3">
        <f t="shared" si="3"/>
        <v>2806324.45</v>
      </c>
      <c r="J33" s="3">
        <f t="shared" ref="J33" si="4">SUM(J22:J32)</f>
        <v>950000</v>
      </c>
      <c r="K33" s="350">
        <f t="shared" si="3"/>
        <v>5500000</v>
      </c>
      <c r="L33" s="116"/>
      <c r="M33" s="84"/>
    </row>
    <row r="34" spans="1:13" ht="15.75" thickTop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3" x14ac:dyDescent="0.25">
      <c r="A36" s="35"/>
      <c r="B36" s="35"/>
      <c r="C36" s="34"/>
      <c r="D36" s="34"/>
      <c r="E36" s="34"/>
      <c r="F36" s="34"/>
      <c r="G36" s="34"/>
      <c r="H36" s="34"/>
      <c r="I36" s="34"/>
    </row>
    <row r="37" spans="1:13" ht="18" x14ac:dyDescent="0.25">
      <c r="A37" s="33" t="s">
        <v>64</v>
      </c>
      <c r="B37" s="19"/>
      <c r="C37" s="34"/>
      <c r="D37" s="34"/>
      <c r="E37" s="34"/>
      <c r="F37" s="34"/>
      <c r="G37" s="34"/>
      <c r="H37" s="34"/>
      <c r="I37" s="34"/>
    </row>
    <row r="38" spans="1:13" x14ac:dyDescent="0.25">
      <c r="A38" s="18" t="s">
        <v>61</v>
      </c>
      <c r="B38" s="19"/>
      <c r="C38" s="34"/>
      <c r="D38" s="34"/>
      <c r="E38" s="34"/>
      <c r="F38" s="34"/>
      <c r="G38" s="34"/>
      <c r="H38" s="34"/>
      <c r="I38" s="34"/>
    </row>
    <row r="39" spans="1:13" ht="15.75" x14ac:dyDescent="0.25">
      <c r="A39" s="18" t="s">
        <v>129</v>
      </c>
      <c r="B39" s="17"/>
      <c r="C39" s="1"/>
      <c r="D39" s="1"/>
      <c r="E39" s="1"/>
      <c r="F39" s="1"/>
      <c r="G39" s="1"/>
      <c r="H39" s="1"/>
      <c r="I39" s="1"/>
    </row>
    <row r="40" spans="1:13" ht="15" customHeight="1" x14ac:dyDescent="0.25">
      <c r="A40" s="381" t="s">
        <v>10</v>
      </c>
      <c r="B40" s="382"/>
      <c r="C40" s="215">
        <v>2021</v>
      </c>
      <c r="D40" s="381">
        <v>2022</v>
      </c>
      <c r="E40" s="382"/>
      <c r="F40" s="386">
        <v>2023</v>
      </c>
      <c r="G40" s="387"/>
      <c r="H40" s="403">
        <v>2024</v>
      </c>
      <c r="I40" s="404"/>
      <c r="J40" s="400" t="s">
        <v>276</v>
      </c>
      <c r="K40" s="379">
        <v>2025</v>
      </c>
      <c r="L40" s="379"/>
      <c r="M40" s="377" t="s">
        <v>305</v>
      </c>
    </row>
    <row r="41" spans="1:13" ht="47.25" customHeight="1" x14ac:dyDescent="0.25">
      <c r="A41" s="383"/>
      <c r="B41" s="384"/>
      <c r="C41" s="124" t="s">
        <v>8</v>
      </c>
      <c r="D41" s="31" t="s">
        <v>7</v>
      </c>
      <c r="E41" s="147" t="s">
        <v>8</v>
      </c>
      <c r="F41" s="126" t="s">
        <v>7</v>
      </c>
      <c r="G41" s="217" t="s">
        <v>8</v>
      </c>
      <c r="H41" s="126" t="s">
        <v>7</v>
      </c>
      <c r="I41" s="313" t="s">
        <v>8</v>
      </c>
      <c r="J41" s="401"/>
      <c r="K41" s="352" t="s">
        <v>7</v>
      </c>
      <c r="L41" s="353" t="s">
        <v>304</v>
      </c>
      <c r="M41" s="377"/>
    </row>
    <row r="42" spans="1:13" ht="18.600000000000001" customHeight="1" x14ac:dyDescent="0.25">
      <c r="A42" s="245">
        <v>2001</v>
      </c>
      <c r="B42" s="12" t="s">
        <v>25</v>
      </c>
      <c r="C42" s="163"/>
      <c r="D42" s="31"/>
      <c r="E42" s="163"/>
      <c r="F42" s="126"/>
      <c r="G42" s="163"/>
      <c r="H42" s="36">
        <v>23000000</v>
      </c>
      <c r="I42" s="251">
        <v>5071723.63</v>
      </c>
      <c r="J42" s="265"/>
      <c r="K42" s="364">
        <v>22000000</v>
      </c>
      <c r="L42" s="116"/>
      <c r="M42" s="212"/>
    </row>
    <row r="43" spans="1:13" x14ac:dyDescent="0.25">
      <c r="A43" s="90">
        <v>2102</v>
      </c>
      <c r="B43" s="14" t="s">
        <v>4</v>
      </c>
      <c r="C43" s="36">
        <v>695495</v>
      </c>
      <c r="D43" s="36">
        <v>500000</v>
      </c>
      <c r="E43" s="36">
        <v>0</v>
      </c>
      <c r="F43" s="36">
        <v>500000</v>
      </c>
      <c r="G43" s="36">
        <v>195432.5</v>
      </c>
      <c r="H43" s="36">
        <v>2000000</v>
      </c>
      <c r="I43" s="36">
        <v>1853943.15</v>
      </c>
      <c r="J43" s="39">
        <v>750000</v>
      </c>
      <c r="K43" s="39">
        <v>3950000</v>
      </c>
      <c r="L43" s="116"/>
      <c r="M43" s="84"/>
    </row>
    <row r="44" spans="1:13" x14ac:dyDescent="0.25">
      <c r="A44" s="248">
        <v>2103</v>
      </c>
      <c r="B44" s="14" t="s">
        <v>3</v>
      </c>
      <c r="C44" s="36">
        <v>187730.25</v>
      </c>
      <c r="D44" s="28">
        <v>500000</v>
      </c>
      <c r="E44" s="28">
        <v>0</v>
      </c>
      <c r="F44" s="36">
        <v>500000</v>
      </c>
      <c r="G44" s="28">
        <v>419000</v>
      </c>
      <c r="H44" s="36">
        <v>0</v>
      </c>
      <c r="I44" s="28"/>
      <c r="J44" s="156"/>
      <c r="K44" s="116"/>
      <c r="L44" s="116"/>
      <c r="M44" s="212"/>
    </row>
    <row r="45" spans="1:13" x14ac:dyDescent="0.25">
      <c r="A45" s="90">
        <v>2104</v>
      </c>
      <c r="B45" s="12" t="s">
        <v>25</v>
      </c>
      <c r="C45" s="36"/>
      <c r="D45" s="28">
        <v>10000000</v>
      </c>
      <c r="E45" s="28">
        <v>0</v>
      </c>
      <c r="F45" s="36">
        <v>25000000</v>
      </c>
      <c r="G45" s="28">
        <v>0</v>
      </c>
      <c r="H45" s="36">
        <v>0</v>
      </c>
      <c r="I45" s="28"/>
      <c r="J45" s="156"/>
      <c r="K45" s="39"/>
      <c r="L45" s="116"/>
      <c r="M45" s="84"/>
    </row>
    <row r="46" spans="1:13" ht="15.75" customHeight="1" x14ac:dyDescent="0.25">
      <c r="A46" s="94">
        <v>2106</v>
      </c>
      <c r="B46" s="6" t="s">
        <v>2</v>
      </c>
      <c r="C46" s="36">
        <v>0</v>
      </c>
      <c r="D46" s="28">
        <v>200000</v>
      </c>
      <c r="E46" s="28">
        <v>0</v>
      </c>
      <c r="F46" s="36">
        <v>500000</v>
      </c>
      <c r="G46" s="28">
        <v>0</v>
      </c>
      <c r="H46" s="36">
        <v>500000</v>
      </c>
      <c r="I46" s="28">
        <v>0</v>
      </c>
      <c r="J46" s="156"/>
      <c r="K46" s="156">
        <v>0</v>
      </c>
      <c r="L46" s="116"/>
      <c r="M46" s="84"/>
    </row>
    <row r="47" spans="1:13" ht="17.25" customHeight="1" x14ac:dyDescent="0.25">
      <c r="A47" s="248">
        <v>2507</v>
      </c>
      <c r="B47" s="8" t="s">
        <v>1</v>
      </c>
      <c r="C47" s="36"/>
      <c r="D47" s="28"/>
      <c r="E47" s="28"/>
      <c r="F47" s="36"/>
      <c r="G47" s="28"/>
      <c r="H47" s="36">
        <v>500000</v>
      </c>
      <c r="I47" s="28">
        <v>0</v>
      </c>
      <c r="J47" s="156"/>
      <c r="K47" s="156">
        <v>0</v>
      </c>
      <c r="L47" s="116"/>
      <c r="M47" s="84"/>
    </row>
    <row r="48" spans="1:13" ht="16.5" thickBot="1" x14ac:dyDescent="0.3">
      <c r="A48" s="5" t="s">
        <v>0</v>
      </c>
      <c r="B48" s="5"/>
      <c r="C48" s="3">
        <f t="shared" ref="C48:K48" si="5">SUM(C42:C47)</f>
        <v>883225.25</v>
      </c>
      <c r="D48" s="3">
        <f t="shared" si="5"/>
        <v>11200000</v>
      </c>
      <c r="E48" s="3">
        <f t="shared" si="5"/>
        <v>0</v>
      </c>
      <c r="F48" s="3">
        <f t="shared" si="5"/>
        <v>26500000</v>
      </c>
      <c r="G48" s="3">
        <f t="shared" si="5"/>
        <v>614432.5</v>
      </c>
      <c r="H48" s="3">
        <f>SUM(H42:H47)</f>
        <v>26000000</v>
      </c>
      <c r="I48" s="3">
        <f>SUM(I42:I47)</f>
        <v>6925666.7799999993</v>
      </c>
      <c r="J48" s="3">
        <f t="shared" ref="J48" si="6">SUM(J42:J47)</f>
        <v>750000</v>
      </c>
      <c r="K48" s="350">
        <f t="shared" si="5"/>
        <v>25950000</v>
      </c>
      <c r="L48" s="116"/>
      <c r="M48" s="84"/>
    </row>
    <row r="49" spans="1:13" ht="15.75" thickTop="1" x14ac:dyDescent="0.25">
      <c r="A49" s="35"/>
      <c r="B49" s="35"/>
      <c r="C49" s="34"/>
      <c r="D49" s="34"/>
      <c r="E49" s="34"/>
      <c r="F49" s="34"/>
      <c r="G49" s="34"/>
      <c r="H49" s="34"/>
      <c r="I49" s="34"/>
    </row>
    <row r="50" spans="1:13" x14ac:dyDescent="0.25">
      <c r="A50" s="18" t="s">
        <v>61</v>
      </c>
      <c r="B50" s="19"/>
      <c r="C50" s="34"/>
      <c r="D50" s="34"/>
      <c r="E50" s="34"/>
      <c r="F50" s="34"/>
      <c r="G50" s="34"/>
      <c r="H50" s="34"/>
      <c r="I50" s="34"/>
    </row>
    <row r="51" spans="1:13" ht="15.75" x14ac:dyDescent="0.25">
      <c r="A51" s="18" t="s">
        <v>60</v>
      </c>
      <c r="B51" s="17"/>
      <c r="C51" s="1"/>
      <c r="D51" s="1"/>
      <c r="E51" s="1"/>
      <c r="F51" s="1"/>
      <c r="G51" s="1"/>
      <c r="H51" s="1"/>
      <c r="I51" s="1"/>
    </row>
    <row r="52" spans="1:13" ht="15" customHeight="1" x14ac:dyDescent="0.25">
      <c r="A52" s="381" t="s">
        <v>10</v>
      </c>
      <c r="B52" s="382"/>
      <c r="C52" s="215">
        <v>2021</v>
      </c>
      <c r="D52" s="381">
        <v>2022</v>
      </c>
      <c r="E52" s="382"/>
      <c r="F52" s="386">
        <v>2023</v>
      </c>
      <c r="G52" s="387"/>
      <c r="H52" s="403">
        <v>2024</v>
      </c>
      <c r="I52" s="404"/>
      <c r="J52" s="400" t="s">
        <v>276</v>
      </c>
      <c r="K52" s="379">
        <v>2025</v>
      </c>
      <c r="L52" s="379"/>
      <c r="M52" s="377" t="s">
        <v>305</v>
      </c>
    </row>
    <row r="53" spans="1:13" ht="47.25" customHeight="1" x14ac:dyDescent="0.25">
      <c r="A53" s="383"/>
      <c r="B53" s="384"/>
      <c r="C53" s="124" t="s">
        <v>8</v>
      </c>
      <c r="D53" s="31" t="s">
        <v>7</v>
      </c>
      <c r="E53" s="147" t="s">
        <v>8</v>
      </c>
      <c r="F53" s="126" t="s">
        <v>7</v>
      </c>
      <c r="G53" s="217" t="s">
        <v>8</v>
      </c>
      <c r="H53" s="126" t="s">
        <v>7</v>
      </c>
      <c r="I53" s="313" t="s">
        <v>8</v>
      </c>
      <c r="J53" s="401"/>
      <c r="K53" s="352" t="s">
        <v>7</v>
      </c>
      <c r="L53" s="353" t="s">
        <v>304</v>
      </c>
      <c r="M53" s="377"/>
    </row>
    <row r="54" spans="1:13" x14ac:dyDescent="0.25">
      <c r="A54" s="90">
        <v>2102</v>
      </c>
      <c r="B54" s="14" t="s">
        <v>4</v>
      </c>
      <c r="C54" s="36">
        <v>66577.5</v>
      </c>
      <c r="D54" s="36">
        <v>250000</v>
      </c>
      <c r="E54" s="36">
        <v>60295</v>
      </c>
      <c r="F54" s="36">
        <v>300000</v>
      </c>
      <c r="G54" s="36">
        <v>0</v>
      </c>
      <c r="H54" s="28">
        <v>800000</v>
      </c>
      <c r="I54" s="36">
        <v>841150</v>
      </c>
      <c r="J54" s="116">
        <v>300000</v>
      </c>
      <c r="K54" s="116">
        <v>600000</v>
      </c>
      <c r="L54" s="116"/>
      <c r="M54" s="84"/>
    </row>
    <row r="55" spans="1:13" x14ac:dyDescent="0.25">
      <c r="A55" s="248">
        <v>2103</v>
      </c>
      <c r="B55" s="14" t="s">
        <v>3</v>
      </c>
      <c r="C55" s="28">
        <v>288072</v>
      </c>
      <c r="D55" s="28">
        <v>500000</v>
      </c>
      <c r="E55" s="28">
        <v>423900</v>
      </c>
      <c r="F55" s="36">
        <v>500000</v>
      </c>
      <c r="G55" s="28">
        <v>741050</v>
      </c>
      <c r="H55" s="28">
        <v>50000</v>
      </c>
      <c r="I55" s="28">
        <v>0</v>
      </c>
      <c r="J55" s="116">
        <v>0</v>
      </c>
      <c r="K55" s="116">
        <v>0</v>
      </c>
      <c r="L55" s="116"/>
      <c r="M55" s="84"/>
    </row>
    <row r="56" spans="1:13" x14ac:dyDescent="0.25">
      <c r="A56" s="94">
        <v>2106</v>
      </c>
      <c r="B56" s="6" t="s">
        <v>2</v>
      </c>
      <c r="C56" s="28"/>
      <c r="D56" s="28"/>
      <c r="E56" s="28"/>
      <c r="F56" s="6"/>
      <c r="G56" s="28"/>
      <c r="H56" s="84"/>
      <c r="I56" s="28"/>
      <c r="J56" s="84"/>
      <c r="K56" s="84"/>
      <c r="L56" s="116"/>
      <c r="M56" s="84"/>
    </row>
    <row r="57" spans="1:13" x14ac:dyDescent="0.25">
      <c r="A57" s="248">
        <v>2507</v>
      </c>
      <c r="B57" s="8" t="s">
        <v>1</v>
      </c>
      <c r="C57" s="28"/>
      <c r="D57" s="28"/>
      <c r="E57" s="28"/>
      <c r="F57" s="6"/>
      <c r="G57" s="28"/>
      <c r="H57" s="84"/>
      <c r="I57" s="28"/>
      <c r="J57" s="84"/>
      <c r="K57" s="84"/>
      <c r="L57" s="116"/>
      <c r="M57" s="84"/>
    </row>
    <row r="58" spans="1:13" ht="16.5" thickBot="1" x14ac:dyDescent="0.3">
      <c r="A58" s="5" t="s">
        <v>0</v>
      </c>
      <c r="B58" s="5"/>
      <c r="C58" s="3">
        <f t="shared" ref="C58" si="7">SUM(C54:C57)</f>
        <v>354649.5</v>
      </c>
      <c r="D58" s="3">
        <f>SUM(D54:D57)</f>
        <v>750000</v>
      </c>
      <c r="E58" s="3">
        <f t="shared" ref="E58:K58" si="8">SUM(E54:E57)</f>
        <v>484195</v>
      </c>
      <c r="F58" s="3">
        <f t="shared" si="8"/>
        <v>800000</v>
      </c>
      <c r="G58" s="3">
        <f t="shared" si="8"/>
        <v>741050</v>
      </c>
      <c r="H58" s="3">
        <f>SUM(H54:H57)</f>
        <v>850000</v>
      </c>
      <c r="I58" s="3">
        <f t="shared" si="8"/>
        <v>841150</v>
      </c>
      <c r="J58" s="3">
        <f t="shared" ref="J58" si="9">SUM(J54:J57)</f>
        <v>300000</v>
      </c>
      <c r="K58" s="350">
        <f t="shared" si="8"/>
        <v>600000</v>
      </c>
      <c r="L58" s="116"/>
      <c r="M58" s="84"/>
    </row>
    <row r="59" spans="1:13" ht="15.75" thickTop="1" x14ac:dyDescent="0.25">
      <c r="A59" s="35"/>
      <c r="B59" s="35"/>
      <c r="C59" s="34"/>
      <c r="D59" s="34"/>
      <c r="E59" s="34"/>
      <c r="F59" s="34"/>
      <c r="G59" s="34"/>
      <c r="H59" s="34"/>
      <c r="I59" s="34"/>
    </row>
    <row r="60" spans="1:13" x14ac:dyDescent="0.25">
      <c r="A60" s="18" t="s">
        <v>61</v>
      </c>
      <c r="B60" s="19"/>
      <c r="C60" s="34"/>
      <c r="D60" s="34"/>
      <c r="E60" s="34"/>
      <c r="F60" s="34"/>
      <c r="G60" s="34"/>
      <c r="H60" s="34"/>
      <c r="I60" s="34"/>
    </row>
    <row r="61" spans="1:13" ht="15.75" x14ac:dyDescent="0.25">
      <c r="A61" s="18" t="s">
        <v>59</v>
      </c>
      <c r="B61" s="17"/>
      <c r="C61" s="1"/>
      <c r="D61" s="1"/>
      <c r="E61" s="1"/>
      <c r="F61" s="1"/>
      <c r="G61" s="1"/>
      <c r="H61" s="1"/>
      <c r="I61" s="1"/>
    </row>
    <row r="62" spans="1:13" ht="15" customHeight="1" x14ac:dyDescent="0.25">
      <c r="A62" s="381" t="s">
        <v>10</v>
      </c>
      <c r="B62" s="382"/>
      <c r="C62" s="215">
        <v>2021</v>
      </c>
      <c r="D62" s="381">
        <v>2022</v>
      </c>
      <c r="E62" s="382"/>
      <c r="F62" s="386">
        <v>2023</v>
      </c>
      <c r="G62" s="387"/>
      <c r="H62" s="403">
        <v>2024</v>
      </c>
      <c r="I62" s="404"/>
      <c r="J62" s="400" t="s">
        <v>276</v>
      </c>
      <c r="K62" s="379">
        <v>2025</v>
      </c>
      <c r="L62" s="379"/>
      <c r="M62" s="377" t="s">
        <v>305</v>
      </c>
    </row>
    <row r="63" spans="1:13" ht="46.5" customHeight="1" x14ac:dyDescent="0.25">
      <c r="A63" s="383"/>
      <c r="B63" s="384"/>
      <c r="C63" s="124" t="s">
        <v>8</v>
      </c>
      <c r="D63" s="31" t="s">
        <v>7</v>
      </c>
      <c r="E63" s="147" t="s">
        <v>8</v>
      </c>
      <c r="F63" s="126" t="s">
        <v>7</v>
      </c>
      <c r="G63" s="217" t="s">
        <v>8</v>
      </c>
      <c r="H63" s="126" t="s">
        <v>7</v>
      </c>
      <c r="I63" s="313" t="s">
        <v>8</v>
      </c>
      <c r="J63" s="401"/>
      <c r="K63" s="352" t="s">
        <v>7</v>
      </c>
      <c r="L63" s="353" t="s">
        <v>304</v>
      </c>
      <c r="M63" s="377"/>
    </row>
    <row r="64" spans="1:13" ht="18.600000000000001" customHeight="1" x14ac:dyDescent="0.25">
      <c r="A64" s="162">
        <v>2001</v>
      </c>
      <c r="B64" s="12" t="s">
        <v>25</v>
      </c>
      <c r="C64" s="163"/>
      <c r="D64" s="31"/>
      <c r="E64" s="163"/>
      <c r="F64" s="126"/>
      <c r="G64" s="163"/>
      <c r="H64" s="36">
        <v>1000000</v>
      </c>
      <c r="I64" s="36">
        <v>0</v>
      </c>
      <c r="J64" s="314"/>
      <c r="K64" s="346"/>
      <c r="L64" s="116"/>
      <c r="M64" s="84"/>
    </row>
    <row r="65" spans="1:13" x14ac:dyDescent="0.25">
      <c r="A65" s="245">
        <v>2102</v>
      </c>
      <c r="B65" s="81" t="s">
        <v>4</v>
      </c>
      <c r="C65" s="36">
        <v>180825.8</v>
      </c>
      <c r="D65" s="36">
        <v>1000000</v>
      </c>
      <c r="E65" s="36">
        <v>846000</v>
      </c>
      <c r="F65" s="36">
        <v>500000</v>
      </c>
      <c r="G65" s="36">
        <v>0</v>
      </c>
      <c r="H65" s="36">
        <v>1000000</v>
      </c>
      <c r="I65" s="36">
        <v>1510990</v>
      </c>
      <c r="J65" s="36">
        <v>500000</v>
      </c>
      <c r="K65" s="36">
        <v>1535000</v>
      </c>
      <c r="L65" s="116"/>
      <c r="M65" s="212"/>
    </row>
    <row r="66" spans="1:13" ht="14.25" customHeight="1" x14ac:dyDescent="0.25">
      <c r="A66" s="245">
        <v>2103</v>
      </c>
      <c r="B66" s="81" t="s">
        <v>3</v>
      </c>
      <c r="C66" s="36">
        <v>1184754.6100000001</v>
      </c>
      <c r="D66" s="36">
        <v>1000000</v>
      </c>
      <c r="E66" s="36">
        <v>0</v>
      </c>
      <c r="F66" s="36">
        <v>600000</v>
      </c>
      <c r="G66" s="36">
        <v>0</v>
      </c>
      <c r="H66" s="36">
        <v>511000</v>
      </c>
      <c r="I66" s="36">
        <v>0</v>
      </c>
      <c r="J66" s="36"/>
      <c r="K66" s="36"/>
      <c r="L66" s="116"/>
      <c r="M66" s="84"/>
    </row>
    <row r="67" spans="1:13" x14ac:dyDescent="0.25">
      <c r="A67" s="245">
        <v>2104</v>
      </c>
      <c r="B67" s="12" t="s">
        <v>25</v>
      </c>
      <c r="C67" s="36">
        <v>0</v>
      </c>
      <c r="D67" s="28"/>
      <c r="E67" s="28"/>
      <c r="F67" s="36">
        <v>1800000</v>
      </c>
      <c r="G67" s="28">
        <v>0</v>
      </c>
      <c r="H67" s="28">
        <v>1800000</v>
      </c>
      <c r="I67" s="28">
        <v>0</v>
      </c>
      <c r="J67" s="84"/>
      <c r="K67" s="84"/>
      <c r="L67" s="116"/>
      <c r="M67" s="84"/>
    </row>
    <row r="68" spans="1:13" x14ac:dyDescent="0.25">
      <c r="A68" s="245">
        <v>2106</v>
      </c>
      <c r="B68" s="6" t="s">
        <v>2</v>
      </c>
      <c r="C68" s="36">
        <v>463600</v>
      </c>
      <c r="D68" s="36">
        <v>1000000</v>
      </c>
      <c r="E68" s="36">
        <v>0</v>
      </c>
      <c r="F68" s="36">
        <v>1000000</v>
      </c>
      <c r="G68" s="36">
        <v>0</v>
      </c>
      <c r="H68" s="36">
        <v>1000000</v>
      </c>
      <c r="I68" s="36">
        <v>0</v>
      </c>
      <c r="J68" s="84"/>
      <c r="K68" s="84"/>
      <c r="L68" s="116"/>
      <c r="M68" s="84"/>
    </row>
    <row r="69" spans="1:13" x14ac:dyDescent="0.25">
      <c r="A69" s="245">
        <v>2507</v>
      </c>
      <c r="B69" s="8" t="s">
        <v>1</v>
      </c>
      <c r="C69" s="36">
        <v>0</v>
      </c>
      <c r="D69" s="28"/>
      <c r="E69" s="28"/>
      <c r="F69" s="36"/>
      <c r="G69" s="28"/>
      <c r="H69" s="84"/>
      <c r="I69" s="28">
        <v>0</v>
      </c>
      <c r="J69" s="84"/>
      <c r="K69" s="84"/>
      <c r="L69" s="116"/>
      <c r="M69" s="84"/>
    </row>
    <row r="70" spans="1:13" ht="16.5" thickBot="1" x14ac:dyDescent="0.3">
      <c r="A70" s="5" t="s">
        <v>0</v>
      </c>
      <c r="B70" s="5"/>
      <c r="C70" s="3">
        <f t="shared" ref="C70:K70" si="10">SUM(C64:C69)</f>
        <v>1829180.4100000001</v>
      </c>
      <c r="D70" s="3">
        <f t="shared" si="10"/>
        <v>3000000</v>
      </c>
      <c r="E70" s="3">
        <f t="shared" si="10"/>
        <v>846000</v>
      </c>
      <c r="F70" s="3">
        <f t="shared" si="10"/>
        <v>3900000</v>
      </c>
      <c r="G70" s="3">
        <f t="shared" si="10"/>
        <v>0</v>
      </c>
      <c r="H70" s="3">
        <f>SUM(H64:H69)</f>
        <v>5311000</v>
      </c>
      <c r="I70" s="3">
        <f t="shared" si="10"/>
        <v>1510990</v>
      </c>
      <c r="J70" s="3">
        <f t="shared" ref="J70" si="11">SUM(J64:J69)</f>
        <v>500000</v>
      </c>
      <c r="K70" s="350">
        <f t="shared" si="10"/>
        <v>1535000</v>
      </c>
      <c r="L70" s="116"/>
      <c r="M70" s="84"/>
    </row>
    <row r="71" spans="1:13" ht="15.75" thickTop="1" x14ac:dyDescent="0.25">
      <c r="A71" s="35"/>
      <c r="B71" s="35"/>
      <c r="C71" s="34"/>
      <c r="D71" s="34"/>
      <c r="E71" s="34"/>
      <c r="F71" s="34"/>
      <c r="G71" s="34"/>
      <c r="H71" s="34"/>
      <c r="I71" s="34"/>
    </row>
    <row r="72" spans="1:13" x14ac:dyDescent="0.25">
      <c r="A72" s="35"/>
      <c r="B72" s="35"/>
      <c r="C72" s="34"/>
      <c r="D72" s="34"/>
      <c r="E72" s="34"/>
      <c r="F72" s="34"/>
      <c r="G72" s="34"/>
      <c r="H72" s="34"/>
      <c r="I72" s="34"/>
    </row>
    <row r="73" spans="1:13" ht="18" x14ac:dyDescent="0.25">
      <c r="A73" s="33" t="s">
        <v>64</v>
      </c>
      <c r="B73" s="35"/>
      <c r="C73" s="34"/>
      <c r="D73" s="34"/>
      <c r="E73" s="34"/>
      <c r="F73" s="34"/>
      <c r="G73" s="34"/>
      <c r="H73" s="34"/>
      <c r="I73" s="34"/>
    </row>
    <row r="74" spans="1:13" ht="18" x14ac:dyDescent="0.25">
      <c r="A74" s="33" t="s">
        <v>61</v>
      </c>
      <c r="B74" s="35"/>
      <c r="C74" s="34"/>
      <c r="D74" s="34"/>
      <c r="E74" s="34"/>
      <c r="F74" s="34"/>
      <c r="G74" s="34"/>
      <c r="H74" s="34"/>
      <c r="I74" s="34"/>
    </row>
    <row r="75" spans="1:13" ht="15.75" x14ac:dyDescent="0.25">
      <c r="A75" s="18" t="s">
        <v>58</v>
      </c>
      <c r="B75" s="17"/>
      <c r="C75" s="1"/>
      <c r="D75" s="1"/>
      <c r="E75" s="1"/>
      <c r="F75" s="1"/>
      <c r="G75" s="1"/>
      <c r="H75" s="1"/>
      <c r="I75" s="1"/>
    </row>
    <row r="76" spans="1:13" ht="15" customHeight="1" x14ac:dyDescent="0.25">
      <c r="A76" s="381" t="s">
        <v>10</v>
      </c>
      <c r="B76" s="382"/>
      <c r="C76" s="215">
        <v>2021</v>
      </c>
      <c r="D76" s="381">
        <v>2022</v>
      </c>
      <c r="E76" s="382"/>
      <c r="F76" s="386">
        <v>2023</v>
      </c>
      <c r="G76" s="387"/>
      <c r="H76" s="403">
        <v>2024</v>
      </c>
      <c r="I76" s="404"/>
      <c r="J76" s="400" t="s">
        <v>276</v>
      </c>
      <c r="K76" s="379">
        <v>2025</v>
      </c>
      <c r="L76" s="379"/>
      <c r="M76" s="377" t="s">
        <v>305</v>
      </c>
    </row>
    <row r="77" spans="1:13" ht="48" customHeight="1" x14ac:dyDescent="0.25">
      <c r="A77" s="383"/>
      <c r="B77" s="384"/>
      <c r="C77" s="124" t="s">
        <v>8</v>
      </c>
      <c r="D77" s="31" t="s">
        <v>7</v>
      </c>
      <c r="E77" s="147" t="s">
        <v>8</v>
      </c>
      <c r="F77" s="126" t="s">
        <v>7</v>
      </c>
      <c r="G77" s="217" t="s">
        <v>8</v>
      </c>
      <c r="H77" s="126" t="s">
        <v>7</v>
      </c>
      <c r="I77" s="313" t="s">
        <v>8</v>
      </c>
      <c r="J77" s="401"/>
      <c r="K77" s="352" t="s">
        <v>7</v>
      </c>
      <c r="L77" s="353" t="s">
        <v>304</v>
      </c>
      <c r="M77" s="377"/>
    </row>
    <row r="78" spans="1:13" ht="18" customHeight="1" x14ac:dyDescent="0.25">
      <c r="A78" s="258">
        <v>2001</v>
      </c>
      <c r="B78" s="12" t="s">
        <v>25</v>
      </c>
      <c r="C78" s="163"/>
      <c r="D78" s="31"/>
      <c r="E78" s="163"/>
      <c r="F78" s="126"/>
      <c r="G78" s="163"/>
      <c r="H78" s="164">
        <v>800000</v>
      </c>
      <c r="I78" s="252">
        <v>0</v>
      </c>
      <c r="J78" s="315"/>
      <c r="K78" s="125"/>
      <c r="L78" s="116"/>
      <c r="M78" s="84"/>
    </row>
    <row r="79" spans="1:13" x14ac:dyDescent="0.25">
      <c r="A79" s="90">
        <v>2102</v>
      </c>
      <c r="B79" s="14" t="s">
        <v>4</v>
      </c>
      <c r="C79" s="36">
        <v>289526.25</v>
      </c>
      <c r="D79" s="36">
        <v>500000</v>
      </c>
      <c r="E79" s="36">
        <v>488000</v>
      </c>
      <c r="F79" s="36">
        <v>500000</v>
      </c>
      <c r="G79" s="36">
        <v>406204.6</v>
      </c>
      <c r="H79" s="28">
        <v>1000000</v>
      </c>
      <c r="I79" s="45">
        <v>1198678</v>
      </c>
      <c r="J79" s="116">
        <v>500000</v>
      </c>
      <c r="K79" s="116">
        <v>1300000</v>
      </c>
      <c r="L79" s="116"/>
      <c r="M79" s="84"/>
    </row>
    <row r="80" spans="1:13" x14ac:dyDescent="0.25">
      <c r="A80" s="248">
        <v>2103</v>
      </c>
      <c r="B80" s="14" t="s">
        <v>3</v>
      </c>
      <c r="C80" s="28">
        <v>1080000</v>
      </c>
      <c r="D80" s="28">
        <v>300000</v>
      </c>
      <c r="E80" s="28">
        <v>0</v>
      </c>
      <c r="F80" s="36">
        <v>1000000</v>
      </c>
      <c r="G80" s="28">
        <v>0</v>
      </c>
      <c r="H80" s="28">
        <v>200000</v>
      </c>
      <c r="I80" s="252">
        <v>0</v>
      </c>
      <c r="J80" s="116"/>
      <c r="K80" s="116">
        <v>400000</v>
      </c>
      <c r="L80" s="116"/>
      <c r="M80" s="84"/>
    </row>
    <row r="81" spans="1:13" x14ac:dyDescent="0.25">
      <c r="A81" s="90">
        <v>2104</v>
      </c>
      <c r="B81" s="12" t="s">
        <v>25</v>
      </c>
      <c r="C81" s="28">
        <v>0</v>
      </c>
      <c r="D81" s="28"/>
      <c r="E81" s="28"/>
      <c r="F81" s="36">
        <v>0</v>
      </c>
      <c r="G81" s="28"/>
      <c r="H81" s="84"/>
      <c r="I81" s="252"/>
      <c r="J81" s="116"/>
      <c r="K81" s="116"/>
      <c r="L81" s="116"/>
      <c r="M81" s="84"/>
    </row>
    <row r="82" spans="1:13" x14ac:dyDescent="0.25">
      <c r="A82" s="94">
        <v>2106</v>
      </c>
      <c r="B82" s="6" t="s">
        <v>2</v>
      </c>
      <c r="C82" s="28">
        <v>495000</v>
      </c>
      <c r="D82" s="36">
        <v>500000</v>
      </c>
      <c r="E82" s="36">
        <v>0</v>
      </c>
      <c r="F82" s="36">
        <v>500000</v>
      </c>
      <c r="G82" s="36">
        <v>0</v>
      </c>
      <c r="H82" s="36">
        <v>0</v>
      </c>
      <c r="I82" s="36"/>
      <c r="J82" s="116"/>
      <c r="K82" s="116"/>
      <c r="L82" s="116"/>
      <c r="M82" s="84"/>
    </row>
    <row r="83" spans="1:13" x14ac:dyDescent="0.25">
      <c r="A83" s="248">
        <v>2507</v>
      </c>
      <c r="B83" s="8" t="s">
        <v>1</v>
      </c>
      <c r="C83" s="28"/>
      <c r="D83" s="28"/>
      <c r="E83" s="28"/>
      <c r="F83" s="36"/>
      <c r="G83" s="28"/>
      <c r="H83" s="84"/>
      <c r="I83" s="28"/>
      <c r="J83" s="84"/>
      <c r="K83" s="84"/>
      <c r="L83" s="116"/>
      <c r="M83" s="84"/>
    </row>
    <row r="84" spans="1:13" ht="16.5" thickBot="1" x14ac:dyDescent="0.3">
      <c r="A84" s="5" t="s">
        <v>0</v>
      </c>
      <c r="B84" s="5"/>
      <c r="C84" s="3">
        <f t="shared" ref="C84:K84" si="12">SUM(C78:C83)</f>
        <v>1864526.25</v>
      </c>
      <c r="D84" s="3">
        <f t="shared" si="12"/>
        <v>1300000</v>
      </c>
      <c r="E84" s="3">
        <f t="shared" si="12"/>
        <v>488000</v>
      </c>
      <c r="F84" s="3">
        <f t="shared" si="12"/>
        <v>2000000</v>
      </c>
      <c r="G84" s="3">
        <f t="shared" si="12"/>
        <v>406204.6</v>
      </c>
      <c r="H84" s="3">
        <f>SUM(H78:H83)</f>
        <v>2000000</v>
      </c>
      <c r="I84" s="3">
        <f t="shared" si="12"/>
        <v>1198678</v>
      </c>
      <c r="J84" s="3">
        <f t="shared" ref="J84" si="13">SUM(J78:J83)</f>
        <v>500000</v>
      </c>
      <c r="K84" s="350">
        <f t="shared" si="12"/>
        <v>1700000</v>
      </c>
      <c r="L84" s="116"/>
      <c r="M84" s="84"/>
    </row>
    <row r="85" spans="1:13" ht="15.75" thickTop="1" x14ac:dyDescent="0.25">
      <c r="A85" s="35"/>
      <c r="B85" s="35"/>
      <c r="C85" s="34"/>
      <c r="D85" s="34"/>
      <c r="E85" s="34"/>
      <c r="F85" s="34"/>
      <c r="G85" s="34"/>
      <c r="H85" s="34"/>
      <c r="I85" s="34"/>
    </row>
    <row r="86" spans="1:13" ht="18" customHeight="1" thickBot="1" x14ac:dyDescent="0.3">
      <c r="A86" s="35"/>
      <c r="B86" s="27" t="s">
        <v>131</v>
      </c>
      <c r="C86" s="223">
        <f t="shared" ref="C86:K86" si="14">C14+C33+C48+C58+C70+C84</f>
        <v>8413536.7699999996</v>
      </c>
      <c r="D86" s="223">
        <f t="shared" si="14"/>
        <v>20200000</v>
      </c>
      <c r="E86" s="223">
        <f t="shared" si="14"/>
        <v>1959648.56</v>
      </c>
      <c r="F86" s="223">
        <f t="shared" si="14"/>
        <v>35500000</v>
      </c>
      <c r="G86" s="223">
        <f t="shared" si="14"/>
        <v>2193247.1</v>
      </c>
      <c r="H86" s="223">
        <f t="shared" si="14"/>
        <v>38661000</v>
      </c>
      <c r="I86" s="223">
        <f t="shared" si="14"/>
        <v>13282809.23</v>
      </c>
      <c r="J86" s="223">
        <f t="shared" ref="J86" si="15">J14+J33+J48+J58+J70+J84</f>
        <v>3000000</v>
      </c>
      <c r="K86" s="223">
        <f t="shared" si="14"/>
        <v>35285000</v>
      </c>
    </row>
    <row r="87" spans="1:13" ht="15.75" thickTop="1" x14ac:dyDescent="0.25">
      <c r="A87" s="35"/>
      <c r="C87" s="34"/>
      <c r="D87" s="34"/>
      <c r="E87" s="34"/>
      <c r="F87" s="34"/>
      <c r="G87" s="34"/>
      <c r="H87" s="34"/>
      <c r="I87" s="34"/>
    </row>
    <row r="89" spans="1:13" x14ac:dyDescent="0.25">
      <c r="B89" s="21"/>
    </row>
    <row r="90" spans="1:13" s="35" customFormat="1" ht="15.75" x14ac:dyDescent="0.25">
      <c r="A90" s="21" t="s">
        <v>151</v>
      </c>
      <c r="B90" s="23"/>
      <c r="C90" s="120"/>
      <c r="D90"/>
      <c r="E90"/>
      <c r="F90"/>
      <c r="G90"/>
      <c r="H90"/>
      <c r="I90"/>
      <c r="M90" s="120"/>
    </row>
    <row r="91" spans="1:13" s="35" customFormat="1" ht="24" customHeight="1" x14ac:dyDescent="0.25">
      <c r="A91" s="21" t="s">
        <v>119</v>
      </c>
      <c r="B91"/>
      <c r="C91" s="120"/>
      <c r="D91"/>
      <c r="E91"/>
      <c r="F91" s="149" t="s">
        <v>162</v>
      </c>
      <c r="G91"/>
      <c r="H91"/>
      <c r="I91"/>
      <c r="M91" s="23"/>
    </row>
    <row r="92" spans="1:13" s="35" customFormat="1" x14ac:dyDescent="0.25">
      <c r="A92"/>
      <c r="B92" s="351"/>
      <c r="C92" s="23"/>
      <c r="D92"/>
      <c r="E92"/>
      <c r="F92"/>
      <c r="G92"/>
      <c r="H92"/>
      <c r="I92"/>
    </row>
    <row r="93" spans="1:13" s="35" customFormat="1" x14ac:dyDescent="0.25">
      <c r="A93"/>
      <c r="B93"/>
      <c r="C93"/>
      <c r="D93"/>
      <c r="E93"/>
      <c r="F93"/>
      <c r="G93"/>
      <c r="H93"/>
      <c r="I93"/>
    </row>
    <row r="94" spans="1:13" s="35" customFormat="1" x14ac:dyDescent="0.25">
      <c r="A94" s="150" t="s">
        <v>306</v>
      </c>
      <c r="B94"/>
      <c r="C94"/>
      <c r="D94"/>
      <c r="E94"/>
      <c r="F94"/>
      <c r="G94"/>
      <c r="H94"/>
      <c r="I94"/>
    </row>
  </sheetData>
  <mergeCells count="43">
    <mergeCell ref="J76:J77"/>
    <mergeCell ref="J5:J6"/>
    <mergeCell ref="J20:J21"/>
    <mergeCell ref="J40:J41"/>
    <mergeCell ref="J52:J53"/>
    <mergeCell ref="J62:J63"/>
    <mergeCell ref="F76:G76"/>
    <mergeCell ref="H62:I62"/>
    <mergeCell ref="H76:I76"/>
    <mergeCell ref="A76:B77"/>
    <mergeCell ref="A62:B63"/>
    <mergeCell ref="D62:E62"/>
    <mergeCell ref="D76:E76"/>
    <mergeCell ref="F62:G62"/>
    <mergeCell ref="A5:B6"/>
    <mergeCell ref="A20:B21"/>
    <mergeCell ref="H52:I52"/>
    <mergeCell ref="A1:I1"/>
    <mergeCell ref="A52:B53"/>
    <mergeCell ref="A40:B41"/>
    <mergeCell ref="D52:E52"/>
    <mergeCell ref="F52:G52"/>
    <mergeCell ref="D20:E20"/>
    <mergeCell ref="D40:E40"/>
    <mergeCell ref="F5:G5"/>
    <mergeCell ref="F20:G20"/>
    <mergeCell ref="F40:G40"/>
    <mergeCell ref="H5:I5"/>
    <mergeCell ref="H20:I20"/>
    <mergeCell ref="H40:I40"/>
    <mergeCell ref="D5:E5"/>
    <mergeCell ref="M5:M6"/>
    <mergeCell ref="K20:L20"/>
    <mergeCell ref="M20:M21"/>
    <mergeCell ref="K40:L40"/>
    <mergeCell ref="M40:M41"/>
    <mergeCell ref="K5:L5"/>
    <mergeCell ref="M52:M53"/>
    <mergeCell ref="K62:L62"/>
    <mergeCell ref="M62:M63"/>
    <mergeCell ref="K76:L76"/>
    <mergeCell ref="M76:M77"/>
    <mergeCell ref="K52:L52"/>
  </mergeCells>
  <pageMargins left="0.75" right="0.7" top="0.28000000000000003" bottom="0.17" header="0.17" footer="0.17"/>
  <pageSetup paperSize="5" scale="86" fitToHeight="0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activeCell="J39" sqref="J39:J41"/>
    </sheetView>
  </sheetViews>
  <sheetFormatPr defaultRowHeight="15" x14ac:dyDescent="0.25"/>
  <cols>
    <col min="1" max="1" width="8.42578125" customWidth="1"/>
    <col min="2" max="2" width="25.28515625" customWidth="1"/>
    <col min="3" max="4" width="14" customWidth="1"/>
    <col min="5" max="5" width="15.28515625" customWidth="1"/>
    <col min="6" max="7" width="16.42578125" customWidth="1"/>
    <col min="8" max="8" width="13.28515625" customWidth="1"/>
    <col min="9" max="9" width="15.140625" customWidth="1"/>
    <col min="10" max="10" width="15.7109375" customWidth="1"/>
    <col min="11" max="11" width="15" customWidth="1"/>
    <col min="12" max="12" width="15.140625" customWidth="1"/>
    <col min="13" max="13" width="14.8554687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ht="18" x14ac:dyDescent="0.25">
      <c r="A2" s="33" t="s">
        <v>57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56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4">
        <v>2022</v>
      </c>
      <c r="D5" s="395"/>
      <c r="E5" s="403">
        <v>2023</v>
      </c>
      <c r="F5" s="404"/>
      <c r="G5" s="392">
        <v>2024</v>
      </c>
      <c r="H5" s="392"/>
      <c r="I5" s="400" t="s">
        <v>276</v>
      </c>
      <c r="J5" s="379">
        <v>2025</v>
      </c>
      <c r="K5" s="379"/>
      <c r="L5" s="377" t="s">
        <v>305</v>
      </c>
    </row>
    <row r="6" spans="1:12" ht="51.75" customHeight="1" x14ac:dyDescent="0.25">
      <c r="A6" s="383"/>
      <c r="B6" s="384"/>
      <c r="C6" s="31" t="s">
        <v>7</v>
      </c>
      <c r="D6" s="147" t="s">
        <v>8</v>
      </c>
      <c r="E6" s="126" t="s">
        <v>7</v>
      </c>
      <c r="F6" s="217" t="s">
        <v>8</v>
      </c>
      <c r="G6" s="126" t="s">
        <v>7</v>
      </c>
      <c r="H6" s="313" t="s">
        <v>8</v>
      </c>
      <c r="I6" s="401"/>
      <c r="J6" s="352" t="s">
        <v>7</v>
      </c>
      <c r="K6" s="353" t="s">
        <v>304</v>
      </c>
      <c r="L6" s="377"/>
    </row>
    <row r="7" spans="1:12" ht="14.25" customHeight="1" x14ac:dyDescent="0.25">
      <c r="A7" s="90">
        <v>2002</v>
      </c>
      <c r="B7" s="12" t="s">
        <v>18</v>
      </c>
      <c r="C7" s="31"/>
      <c r="D7" s="160"/>
      <c r="E7" s="126"/>
      <c r="F7" s="160"/>
      <c r="G7" s="216"/>
      <c r="H7" s="216"/>
      <c r="I7" s="314"/>
      <c r="J7" s="346" t="s">
        <v>318</v>
      </c>
      <c r="K7" s="84"/>
      <c r="L7" s="84"/>
    </row>
    <row r="8" spans="1:12" x14ac:dyDescent="0.25">
      <c r="A8" s="90">
        <v>2003</v>
      </c>
      <c r="B8" s="14" t="s">
        <v>17</v>
      </c>
      <c r="C8" s="36">
        <v>2000000</v>
      </c>
      <c r="D8" s="36">
        <v>1888552.4</v>
      </c>
      <c r="E8" s="36">
        <v>1000000</v>
      </c>
      <c r="F8" s="36">
        <v>399030</v>
      </c>
      <c r="G8" s="36">
        <v>1000000</v>
      </c>
      <c r="H8" s="36">
        <v>436000</v>
      </c>
      <c r="I8" s="116">
        <v>500000</v>
      </c>
      <c r="J8" s="116">
        <v>1000000</v>
      </c>
      <c r="K8" s="84"/>
      <c r="L8" s="84"/>
    </row>
    <row r="9" spans="1:12" x14ac:dyDescent="0.25">
      <c r="A9" s="248">
        <v>2102</v>
      </c>
      <c r="B9" s="14" t="s">
        <v>4</v>
      </c>
      <c r="C9" s="36">
        <v>1000000</v>
      </c>
      <c r="D9" s="36">
        <v>65450</v>
      </c>
      <c r="E9" s="28">
        <v>1000000</v>
      </c>
      <c r="F9" s="36">
        <v>0</v>
      </c>
      <c r="G9" s="36">
        <v>3000000</v>
      </c>
      <c r="H9" s="36">
        <v>2812882.71</v>
      </c>
      <c r="I9" s="116">
        <v>1000000</v>
      </c>
      <c r="J9" s="116">
        <v>3000000</v>
      </c>
      <c r="K9" s="212"/>
      <c r="L9" s="84"/>
    </row>
    <row r="10" spans="1:12" x14ac:dyDescent="0.25">
      <c r="A10" s="248">
        <v>2103</v>
      </c>
      <c r="B10" s="14" t="s">
        <v>3</v>
      </c>
      <c r="C10" s="36">
        <v>1000000</v>
      </c>
      <c r="D10" s="36">
        <v>190900</v>
      </c>
      <c r="E10" s="28">
        <v>1000000</v>
      </c>
      <c r="F10" s="36">
        <v>0</v>
      </c>
      <c r="G10" s="36">
        <v>2000000</v>
      </c>
      <c r="H10" s="36">
        <v>1086153</v>
      </c>
      <c r="I10" s="116">
        <v>500000</v>
      </c>
      <c r="J10" s="116">
        <v>1000000</v>
      </c>
      <c r="K10" s="84"/>
      <c r="L10" s="84"/>
    </row>
    <row r="11" spans="1:12" x14ac:dyDescent="0.25">
      <c r="A11" s="94">
        <v>2106</v>
      </c>
      <c r="B11" s="6" t="s">
        <v>2</v>
      </c>
      <c r="C11" s="28"/>
      <c r="D11" s="36"/>
      <c r="E11" s="28">
        <v>1000000</v>
      </c>
      <c r="F11" s="36">
        <v>0</v>
      </c>
      <c r="G11" s="36">
        <v>0</v>
      </c>
      <c r="H11" s="36">
        <v>0</v>
      </c>
      <c r="I11" s="156"/>
      <c r="J11" s="365" t="s">
        <v>318</v>
      </c>
      <c r="K11" s="212"/>
      <c r="L11" s="84"/>
    </row>
    <row r="12" spans="1:12" ht="16.5" thickBot="1" x14ac:dyDescent="0.3">
      <c r="A12" s="5" t="s">
        <v>0</v>
      </c>
      <c r="B12" s="5"/>
      <c r="C12" s="3">
        <f t="shared" ref="C12:J12" si="0">SUM(C7:C11)</f>
        <v>4000000</v>
      </c>
      <c r="D12" s="3">
        <f t="shared" si="0"/>
        <v>2144902.4</v>
      </c>
      <c r="E12" s="3">
        <f t="shared" si="0"/>
        <v>4000000</v>
      </c>
      <c r="F12" s="3">
        <f t="shared" si="0"/>
        <v>399030</v>
      </c>
      <c r="G12" s="3">
        <f>SUM(G7:G11)</f>
        <v>6000000</v>
      </c>
      <c r="H12" s="3">
        <f t="shared" si="0"/>
        <v>4335035.71</v>
      </c>
      <c r="I12" s="3">
        <f t="shared" ref="I12" si="1">SUM(I7:I11)</f>
        <v>2000000</v>
      </c>
      <c r="J12" s="350">
        <f t="shared" si="0"/>
        <v>5000000</v>
      </c>
      <c r="K12" s="84"/>
      <c r="L12" s="84"/>
    </row>
    <row r="13" spans="1:12" ht="15.75" thickTop="1" x14ac:dyDescent="0.25">
      <c r="A13" s="1"/>
      <c r="B13" s="1"/>
      <c r="C13" s="1"/>
      <c r="D13" s="1"/>
      <c r="E13" s="1"/>
      <c r="F13" s="1"/>
      <c r="G13" s="1"/>
      <c r="H13" s="1"/>
    </row>
    <row r="14" spans="1:12" ht="15.75" x14ac:dyDescent="0.25">
      <c r="A14" s="19"/>
      <c r="B14" s="47"/>
      <c r="C14" s="24"/>
      <c r="D14" s="24"/>
      <c r="E14" s="24"/>
      <c r="F14" s="24"/>
      <c r="G14" s="24"/>
      <c r="H14" s="24"/>
    </row>
    <row r="15" spans="1:12" x14ac:dyDescent="0.25">
      <c r="A15" s="18" t="s">
        <v>56</v>
      </c>
      <c r="B15" s="19"/>
      <c r="C15" s="19"/>
      <c r="D15" s="19"/>
      <c r="E15" s="19"/>
      <c r="F15" s="19"/>
      <c r="G15" s="19"/>
      <c r="H15" s="19"/>
    </row>
    <row r="16" spans="1:12" ht="15.75" x14ac:dyDescent="0.25">
      <c r="A16" s="18" t="s">
        <v>55</v>
      </c>
      <c r="B16" s="17"/>
      <c r="C16" s="1"/>
      <c r="D16" s="1"/>
      <c r="E16" s="1"/>
      <c r="F16" s="1"/>
      <c r="G16" s="1"/>
      <c r="H16" s="1"/>
    </row>
    <row r="17" spans="1:12" ht="15" customHeight="1" x14ac:dyDescent="0.25">
      <c r="A17" s="381" t="s">
        <v>10</v>
      </c>
      <c r="B17" s="382"/>
      <c r="C17" s="394">
        <v>2022</v>
      </c>
      <c r="D17" s="395"/>
      <c r="E17" s="403">
        <v>2023</v>
      </c>
      <c r="F17" s="404"/>
      <c r="G17" s="392">
        <v>2024</v>
      </c>
      <c r="H17" s="392"/>
      <c r="I17" s="400" t="s">
        <v>276</v>
      </c>
      <c r="J17" s="379">
        <v>2025</v>
      </c>
      <c r="K17" s="379"/>
      <c r="L17" s="377" t="s">
        <v>305</v>
      </c>
    </row>
    <row r="18" spans="1:12" ht="54" customHeight="1" x14ac:dyDescent="0.25">
      <c r="A18" s="383"/>
      <c r="B18" s="384"/>
      <c r="C18" s="31" t="s">
        <v>7</v>
      </c>
      <c r="D18" s="147" t="s">
        <v>8</v>
      </c>
      <c r="E18" s="126" t="s">
        <v>7</v>
      </c>
      <c r="F18" s="217" t="s">
        <v>8</v>
      </c>
      <c r="G18" s="126" t="s">
        <v>7</v>
      </c>
      <c r="H18" s="313" t="s">
        <v>8</v>
      </c>
      <c r="I18" s="401"/>
      <c r="J18" s="352" t="s">
        <v>7</v>
      </c>
      <c r="K18" s="353" t="s">
        <v>304</v>
      </c>
      <c r="L18" s="377"/>
    </row>
    <row r="19" spans="1:12" x14ac:dyDescent="0.25">
      <c r="A19" s="257">
        <v>2001</v>
      </c>
      <c r="B19" s="14" t="s">
        <v>5</v>
      </c>
      <c r="C19" s="42">
        <v>500000</v>
      </c>
      <c r="D19" s="42">
        <v>453310</v>
      </c>
      <c r="E19" s="42">
        <v>0</v>
      </c>
      <c r="F19" s="42"/>
      <c r="G19" s="42">
        <v>0</v>
      </c>
      <c r="H19" s="42"/>
      <c r="I19" s="84"/>
      <c r="J19" s="42">
        <v>0</v>
      </c>
      <c r="K19" s="84"/>
      <c r="L19" s="84"/>
    </row>
    <row r="20" spans="1:12" x14ac:dyDescent="0.25">
      <c r="A20" s="259">
        <v>2003</v>
      </c>
      <c r="B20" s="14" t="s">
        <v>17</v>
      </c>
      <c r="C20" s="71"/>
      <c r="D20" s="71"/>
      <c r="E20" s="42">
        <v>200000</v>
      </c>
      <c r="F20" s="71">
        <v>54150</v>
      </c>
      <c r="G20" s="84"/>
      <c r="H20" s="71"/>
      <c r="I20" s="116"/>
      <c r="J20" s="42">
        <v>0</v>
      </c>
      <c r="K20" s="84"/>
      <c r="L20" s="84"/>
    </row>
    <row r="21" spans="1:12" x14ac:dyDescent="0.25">
      <c r="A21" s="259">
        <v>2102</v>
      </c>
      <c r="B21" s="14" t="s">
        <v>4</v>
      </c>
      <c r="C21" s="71"/>
      <c r="D21" s="71"/>
      <c r="E21" s="42">
        <v>500000</v>
      </c>
      <c r="F21" s="71">
        <v>0</v>
      </c>
      <c r="G21" s="71">
        <v>1000000</v>
      </c>
      <c r="H21" s="71">
        <v>40500</v>
      </c>
      <c r="I21" s="116">
        <v>1000000</v>
      </c>
      <c r="J21" s="116">
        <v>1000000</v>
      </c>
      <c r="K21" s="84"/>
      <c r="L21" s="84"/>
    </row>
    <row r="22" spans="1:12" x14ac:dyDescent="0.25">
      <c r="A22" s="259">
        <v>2103</v>
      </c>
      <c r="B22" s="14" t="s">
        <v>3</v>
      </c>
      <c r="C22" s="71"/>
      <c r="D22" s="71"/>
      <c r="E22" s="42">
        <v>1000000</v>
      </c>
      <c r="F22" s="71">
        <v>0</v>
      </c>
      <c r="G22" s="71">
        <v>1000000</v>
      </c>
      <c r="H22" s="71">
        <v>723136</v>
      </c>
      <c r="I22" s="116"/>
      <c r="J22" s="42">
        <v>0</v>
      </c>
      <c r="K22" s="84"/>
      <c r="L22" s="84"/>
    </row>
    <row r="23" spans="1:12" ht="16.5" thickBot="1" x14ac:dyDescent="0.3">
      <c r="A23" s="5" t="s">
        <v>0</v>
      </c>
      <c r="B23" s="5"/>
      <c r="C23" s="3">
        <f t="shared" ref="C23:J23" si="2">SUM(C19:C22)</f>
        <v>500000</v>
      </c>
      <c r="D23" s="3">
        <f t="shared" si="2"/>
        <v>453310</v>
      </c>
      <c r="E23" s="3">
        <f t="shared" si="2"/>
        <v>1700000</v>
      </c>
      <c r="F23" s="3">
        <f t="shared" si="2"/>
        <v>54150</v>
      </c>
      <c r="G23" s="3">
        <f>SUM(G19:G22)</f>
        <v>2000000</v>
      </c>
      <c r="H23" s="3">
        <f t="shared" si="2"/>
        <v>763636</v>
      </c>
      <c r="I23" s="3">
        <f t="shared" ref="I23" si="3">SUM(I19:I22)</f>
        <v>1000000</v>
      </c>
      <c r="J23" s="350">
        <f t="shared" si="2"/>
        <v>1000000</v>
      </c>
      <c r="K23" s="84"/>
      <c r="L23" s="84"/>
    </row>
    <row r="24" spans="1:12" ht="16.5" thickTop="1" x14ac:dyDescent="0.25">
      <c r="A24" s="27"/>
      <c r="B24" s="27"/>
      <c r="C24" s="26"/>
      <c r="D24" s="26"/>
      <c r="E24" s="26"/>
      <c r="F24" s="26"/>
      <c r="G24" s="26"/>
      <c r="H24" s="26"/>
    </row>
    <row r="25" spans="1:12" x14ac:dyDescent="0.25">
      <c r="A25" s="1"/>
      <c r="C25" s="1"/>
      <c r="D25" s="1"/>
      <c r="E25" s="1"/>
      <c r="F25" s="1"/>
      <c r="G25" s="1"/>
      <c r="H25" s="1"/>
    </row>
    <row r="26" spans="1:12" x14ac:dyDescent="0.25">
      <c r="A26" s="18" t="s">
        <v>56</v>
      </c>
      <c r="B26" s="19"/>
      <c r="C26" s="19"/>
      <c r="D26" s="19"/>
      <c r="E26" s="19"/>
      <c r="F26" s="19"/>
      <c r="G26" s="19"/>
      <c r="H26" s="19"/>
    </row>
    <row r="27" spans="1:12" ht="15.75" x14ac:dyDescent="0.25">
      <c r="A27" s="18" t="s">
        <v>160</v>
      </c>
      <c r="B27" s="17"/>
      <c r="C27" s="1"/>
      <c r="D27" s="1"/>
      <c r="E27" s="1"/>
      <c r="F27" s="1"/>
      <c r="G27" s="1"/>
      <c r="H27" s="1"/>
    </row>
    <row r="28" spans="1:12" ht="15" customHeight="1" x14ac:dyDescent="0.25">
      <c r="A28" s="381" t="s">
        <v>10</v>
      </c>
      <c r="B28" s="382"/>
      <c r="C28" s="394">
        <v>2022</v>
      </c>
      <c r="D28" s="395"/>
      <c r="E28" s="403">
        <v>2023</v>
      </c>
      <c r="F28" s="404"/>
      <c r="G28" s="392">
        <v>2024</v>
      </c>
      <c r="H28" s="392"/>
      <c r="I28" s="385" t="s">
        <v>276</v>
      </c>
      <c r="J28" s="379">
        <v>2025</v>
      </c>
      <c r="K28" s="379"/>
      <c r="L28" s="377" t="s">
        <v>305</v>
      </c>
    </row>
    <row r="29" spans="1:12" ht="39.75" customHeight="1" x14ac:dyDescent="0.25">
      <c r="A29" s="383"/>
      <c r="B29" s="384"/>
      <c r="C29" s="31" t="s">
        <v>7</v>
      </c>
      <c r="D29" s="147" t="s">
        <v>8</v>
      </c>
      <c r="E29" s="126" t="s">
        <v>7</v>
      </c>
      <c r="F29" s="217" t="s">
        <v>8</v>
      </c>
      <c r="G29" s="126" t="s">
        <v>7</v>
      </c>
      <c r="H29" s="313" t="s">
        <v>8</v>
      </c>
      <c r="I29" s="385"/>
      <c r="J29" s="352" t="s">
        <v>7</v>
      </c>
      <c r="K29" s="353" t="s">
        <v>304</v>
      </c>
      <c r="L29" s="377"/>
    </row>
    <row r="30" spans="1:12" x14ac:dyDescent="0.25">
      <c r="A30" s="248">
        <v>2102</v>
      </c>
      <c r="B30" s="14" t="s">
        <v>4</v>
      </c>
      <c r="C30" s="42">
        <v>0</v>
      </c>
      <c r="D30" s="42"/>
      <c r="E30" s="42">
        <v>500000</v>
      </c>
      <c r="F30" s="42">
        <v>0</v>
      </c>
      <c r="G30" s="42">
        <v>2500000</v>
      </c>
      <c r="H30" s="42">
        <v>1467882.5</v>
      </c>
      <c r="I30" s="116">
        <v>1000000</v>
      </c>
      <c r="J30" s="116">
        <v>5000000</v>
      </c>
      <c r="K30" s="84"/>
      <c r="L30" s="84"/>
    </row>
    <row r="31" spans="1:12" x14ac:dyDescent="0.25">
      <c r="A31" s="248">
        <v>2103</v>
      </c>
      <c r="B31" s="14" t="s">
        <v>3</v>
      </c>
      <c r="C31" s="95"/>
      <c r="D31" s="95"/>
      <c r="E31" s="42">
        <v>500000</v>
      </c>
      <c r="F31" s="95">
        <v>364163</v>
      </c>
      <c r="G31" s="42">
        <v>2000000</v>
      </c>
      <c r="H31" s="95">
        <v>1876159.13</v>
      </c>
      <c r="I31" s="116">
        <v>1000000</v>
      </c>
      <c r="J31" s="116">
        <v>2000000</v>
      </c>
      <c r="K31" s="84"/>
      <c r="L31" s="84"/>
    </row>
    <row r="32" spans="1:12" ht="16.5" thickBot="1" x14ac:dyDescent="0.3">
      <c r="A32" s="5" t="s">
        <v>0</v>
      </c>
      <c r="B32" s="5"/>
      <c r="C32" s="3">
        <f t="shared" ref="C32:J32" si="4">SUM(C30:C31)</f>
        <v>0</v>
      </c>
      <c r="D32" s="3">
        <f t="shared" si="4"/>
        <v>0</v>
      </c>
      <c r="E32" s="3">
        <f t="shared" si="4"/>
        <v>1000000</v>
      </c>
      <c r="F32" s="3">
        <f t="shared" si="4"/>
        <v>364163</v>
      </c>
      <c r="G32" s="3">
        <f>SUM(G30:G31)</f>
        <v>4500000</v>
      </c>
      <c r="H32" s="3">
        <f t="shared" si="4"/>
        <v>3344041.63</v>
      </c>
      <c r="I32" s="350">
        <f t="shared" ref="I32" si="5">SUM(I30:I31)</f>
        <v>2000000</v>
      </c>
      <c r="J32" s="350">
        <f t="shared" si="4"/>
        <v>7000000</v>
      </c>
      <c r="K32" s="84"/>
      <c r="L32" s="84"/>
    </row>
    <row r="33" spans="1:13" ht="16.5" thickTop="1" x14ac:dyDescent="0.25">
      <c r="A33" s="27"/>
      <c r="B33" s="27"/>
      <c r="C33" s="26"/>
      <c r="D33" s="26"/>
      <c r="E33" s="26"/>
      <c r="F33" s="26"/>
      <c r="G33" s="26"/>
      <c r="H33" s="26"/>
    </row>
    <row r="35" spans="1:13" x14ac:dyDescent="0.25">
      <c r="A35" s="18" t="s">
        <v>56</v>
      </c>
      <c r="B35" s="19"/>
      <c r="C35" s="19"/>
      <c r="D35" s="19"/>
      <c r="E35" s="19"/>
      <c r="F35" s="19"/>
      <c r="G35" s="19"/>
      <c r="H35" s="19"/>
    </row>
    <row r="36" spans="1:13" ht="15.75" x14ac:dyDescent="0.25">
      <c r="A36" s="18" t="s">
        <v>161</v>
      </c>
      <c r="B36" s="17"/>
      <c r="C36" s="1"/>
      <c r="D36" s="1"/>
      <c r="E36" s="1"/>
      <c r="F36" s="1"/>
      <c r="G36" s="1"/>
      <c r="H36" s="1"/>
    </row>
    <row r="37" spans="1:13" ht="15" customHeight="1" x14ac:dyDescent="0.25">
      <c r="A37" s="381" t="s">
        <v>10</v>
      </c>
      <c r="B37" s="382"/>
      <c r="C37" s="394">
        <v>2022</v>
      </c>
      <c r="D37" s="395"/>
      <c r="E37" s="403">
        <v>2023</v>
      </c>
      <c r="F37" s="404"/>
      <c r="G37" s="392">
        <v>2024</v>
      </c>
      <c r="H37" s="392"/>
      <c r="I37" s="400" t="s">
        <v>276</v>
      </c>
      <c r="J37" s="379">
        <v>2025</v>
      </c>
      <c r="K37" s="379"/>
      <c r="L37" s="377" t="s">
        <v>305</v>
      </c>
      <c r="M37" s="410"/>
    </row>
    <row r="38" spans="1:13" ht="41.25" customHeight="1" x14ac:dyDescent="0.25">
      <c r="A38" s="383"/>
      <c r="B38" s="384"/>
      <c r="C38" s="31" t="s">
        <v>7</v>
      </c>
      <c r="D38" s="147" t="s">
        <v>8</v>
      </c>
      <c r="E38" s="126" t="s">
        <v>7</v>
      </c>
      <c r="F38" s="217" t="s">
        <v>8</v>
      </c>
      <c r="G38" s="126" t="s">
        <v>7</v>
      </c>
      <c r="H38" s="346" t="s">
        <v>8</v>
      </c>
      <c r="I38" s="401"/>
      <c r="J38" s="352" t="s">
        <v>7</v>
      </c>
      <c r="K38" s="353" t="s">
        <v>304</v>
      </c>
      <c r="L38" s="377"/>
      <c r="M38" s="410"/>
    </row>
    <row r="39" spans="1:13" x14ac:dyDescent="0.25">
      <c r="A39" s="90">
        <v>2003</v>
      </c>
      <c r="B39" s="14" t="s">
        <v>17</v>
      </c>
      <c r="C39" s="126"/>
      <c r="D39" s="133"/>
      <c r="E39" s="146"/>
      <c r="F39" s="146"/>
      <c r="G39" s="84"/>
      <c r="H39" s="216"/>
      <c r="I39" s="84"/>
      <c r="J39" s="42">
        <v>0</v>
      </c>
      <c r="K39" s="84"/>
      <c r="L39" s="84"/>
      <c r="M39" s="180"/>
    </row>
    <row r="40" spans="1:13" x14ac:dyDescent="0.25">
      <c r="A40" s="248">
        <v>2102</v>
      </c>
      <c r="B40" s="14" t="s">
        <v>4</v>
      </c>
      <c r="C40" s="42">
        <v>0</v>
      </c>
      <c r="D40" s="42"/>
      <c r="E40" s="42"/>
      <c r="F40" s="42"/>
      <c r="G40" s="156">
        <v>0</v>
      </c>
      <c r="H40" s="42"/>
      <c r="I40" s="84"/>
      <c r="J40" s="42">
        <v>0</v>
      </c>
      <c r="K40" s="84"/>
      <c r="L40" s="84"/>
      <c r="M40" s="180"/>
    </row>
    <row r="41" spans="1:13" x14ac:dyDescent="0.25">
      <c r="A41" s="248">
        <v>2103</v>
      </c>
      <c r="B41" s="14" t="s">
        <v>3</v>
      </c>
      <c r="C41" s="95"/>
      <c r="D41" s="95"/>
      <c r="E41" s="95"/>
      <c r="F41" s="95"/>
      <c r="G41" s="156">
        <v>0</v>
      </c>
      <c r="H41" s="95"/>
      <c r="I41" s="84"/>
      <c r="J41" s="42">
        <v>0</v>
      </c>
      <c r="K41" s="84"/>
      <c r="L41" s="84"/>
      <c r="M41" s="180"/>
    </row>
    <row r="42" spans="1:13" ht="16.5" thickBot="1" x14ac:dyDescent="0.3">
      <c r="A42" s="5" t="s">
        <v>0</v>
      </c>
      <c r="B42" s="5"/>
      <c r="C42" s="3">
        <f t="shared" ref="C42:J42" si="6">SUM(C39:C41)</f>
        <v>0</v>
      </c>
      <c r="D42" s="3">
        <f t="shared" si="6"/>
        <v>0</v>
      </c>
      <c r="E42" s="3">
        <f t="shared" si="6"/>
        <v>0</v>
      </c>
      <c r="F42" s="3">
        <f t="shared" si="6"/>
        <v>0</v>
      </c>
      <c r="G42" s="3">
        <f>SUM(G39:G41)</f>
        <v>0</v>
      </c>
      <c r="H42" s="3">
        <f t="shared" si="6"/>
        <v>0</v>
      </c>
      <c r="I42" s="3">
        <f t="shared" ref="I42" si="7">SUM(I39:I41)</f>
        <v>0</v>
      </c>
      <c r="J42" s="3">
        <f t="shared" si="6"/>
        <v>0</v>
      </c>
      <c r="K42" s="84"/>
      <c r="L42" s="84"/>
      <c r="M42" s="180"/>
    </row>
    <row r="43" spans="1:13" ht="15.75" thickTop="1" x14ac:dyDescent="0.25"/>
    <row r="44" spans="1:13" ht="16.5" thickBot="1" x14ac:dyDescent="0.3">
      <c r="B44" s="27" t="s">
        <v>131</v>
      </c>
      <c r="C44" s="224">
        <f t="shared" ref="C44:J44" si="8">C12+C23+C32+C42</f>
        <v>4500000</v>
      </c>
      <c r="D44" s="224">
        <f t="shared" si="8"/>
        <v>2598212.4</v>
      </c>
      <c r="E44" s="224">
        <f t="shared" si="8"/>
        <v>6700000</v>
      </c>
      <c r="F44" s="224">
        <f t="shared" si="8"/>
        <v>817343</v>
      </c>
      <c r="G44" s="224">
        <f>G12+G23+G32+G42</f>
        <v>12500000</v>
      </c>
      <c r="H44" s="224">
        <f t="shared" si="8"/>
        <v>8442713.3399999999</v>
      </c>
      <c r="I44" s="260">
        <f t="shared" ref="I44" si="9">I12+I23+I32+I42</f>
        <v>5000000</v>
      </c>
      <c r="J44" s="260">
        <f t="shared" si="8"/>
        <v>13000000</v>
      </c>
    </row>
    <row r="45" spans="1:13" ht="15.75" thickTop="1" x14ac:dyDescent="0.25"/>
    <row r="46" spans="1:13" s="35" customFormat="1" ht="15.75" x14ac:dyDescent="0.25">
      <c r="A46" s="21" t="s">
        <v>151</v>
      </c>
      <c r="B46" s="23"/>
      <c r="C46" s="120"/>
      <c r="D46"/>
      <c r="E46"/>
      <c r="F46"/>
      <c r="G46"/>
      <c r="H46"/>
      <c r="M46" s="120"/>
    </row>
    <row r="47" spans="1:13" s="35" customFormat="1" ht="24" customHeight="1" x14ac:dyDescent="0.25">
      <c r="A47" s="21" t="s">
        <v>119</v>
      </c>
      <c r="B47"/>
      <c r="C47" s="120"/>
      <c r="D47"/>
      <c r="E47"/>
      <c r="F47" s="149" t="s">
        <v>162</v>
      </c>
      <c r="G47"/>
      <c r="H47"/>
      <c r="M47" s="23"/>
    </row>
    <row r="48" spans="1:13" s="35" customFormat="1" x14ac:dyDescent="0.25">
      <c r="A48"/>
      <c r="B48" s="351"/>
      <c r="C48" s="23"/>
      <c r="D48"/>
      <c r="E48"/>
      <c r="F48"/>
      <c r="G48"/>
      <c r="H48"/>
    </row>
    <row r="49" spans="1:8" s="35" customFormat="1" x14ac:dyDescent="0.25">
      <c r="A49"/>
      <c r="B49"/>
      <c r="C49"/>
      <c r="D49"/>
      <c r="E49"/>
      <c r="F49"/>
      <c r="G49"/>
      <c r="H49"/>
    </row>
    <row r="50" spans="1:8" s="35" customFormat="1" x14ac:dyDescent="0.25">
      <c r="A50" s="150" t="s">
        <v>306</v>
      </c>
      <c r="B50"/>
      <c r="C50"/>
      <c r="D50"/>
      <c r="E50"/>
      <c r="F50"/>
      <c r="G50"/>
      <c r="H50"/>
    </row>
  </sheetData>
  <mergeCells count="30">
    <mergeCell ref="C5:D5"/>
    <mergeCell ref="C17:D17"/>
    <mergeCell ref="A17:B18"/>
    <mergeCell ref="I5:I6"/>
    <mergeCell ref="I17:I18"/>
    <mergeCell ref="A1:J1"/>
    <mergeCell ref="G5:H5"/>
    <mergeCell ref="G17:H17"/>
    <mergeCell ref="G28:H28"/>
    <mergeCell ref="G37:H37"/>
    <mergeCell ref="C37:D37"/>
    <mergeCell ref="C28:D28"/>
    <mergeCell ref="E5:F5"/>
    <mergeCell ref="E17:F17"/>
    <mergeCell ref="E28:F28"/>
    <mergeCell ref="E37:F37"/>
    <mergeCell ref="A37:B38"/>
    <mergeCell ref="A28:B29"/>
    <mergeCell ref="I28:I29"/>
    <mergeCell ref="I37:I38"/>
    <mergeCell ref="A5:B6"/>
    <mergeCell ref="M37:M38"/>
    <mergeCell ref="J37:K37"/>
    <mergeCell ref="L37:L38"/>
    <mergeCell ref="L5:L6"/>
    <mergeCell ref="J17:K17"/>
    <mergeCell ref="L17:L18"/>
    <mergeCell ref="J28:K28"/>
    <mergeCell ref="L28:L29"/>
    <mergeCell ref="J5:K5"/>
  </mergeCells>
  <pageMargins left="0.7" right="0.38" top="0.17" bottom="0.18" header="0.17" footer="0.3"/>
  <pageSetup paperSize="5" fitToHeight="0" orientation="landscape" r:id="rId1"/>
  <rowBreaks count="1" manualBreakCount="1">
    <brk id="34" max="2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opLeftCell="A25" zoomScaleNormal="100" workbookViewId="0">
      <selection activeCell="J2" sqref="J1:J1048576"/>
    </sheetView>
  </sheetViews>
  <sheetFormatPr defaultRowHeight="15" x14ac:dyDescent="0.25"/>
  <cols>
    <col min="1" max="1" width="9.28515625" customWidth="1"/>
    <col min="2" max="2" width="33.5703125" customWidth="1"/>
    <col min="3" max="3" width="16" customWidth="1"/>
    <col min="4" max="4" width="16.42578125" hidden="1" customWidth="1"/>
    <col min="5" max="5" width="15.85546875" customWidth="1"/>
    <col min="6" max="6" width="15.7109375" customWidth="1"/>
    <col min="7" max="7" width="16.140625" customWidth="1"/>
    <col min="8" max="8" width="16" customWidth="1"/>
    <col min="9" max="9" width="14.85546875" customWidth="1"/>
    <col min="10" max="11" width="15.85546875" style="112" customWidth="1"/>
    <col min="12" max="12" width="12" customWidth="1"/>
    <col min="13" max="13" width="16.42578125" customWidth="1"/>
    <col min="14" max="14" width="8.7109375" customWidth="1"/>
    <col min="15" max="15" width="17.140625" customWidth="1"/>
  </cols>
  <sheetData>
    <row r="1" spans="1:13" ht="18" customHeight="1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</row>
    <row r="2" spans="1:13" ht="18" x14ac:dyDescent="0.25">
      <c r="A2" s="17" t="s">
        <v>54</v>
      </c>
      <c r="B2" s="33"/>
      <c r="C2" s="1"/>
      <c r="D2" s="1"/>
      <c r="E2" s="1"/>
      <c r="F2" s="1"/>
      <c r="G2" s="1"/>
      <c r="H2" s="1"/>
      <c r="I2" s="1"/>
    </row>
    <row r="3" spans="1:13" x14ac:dyDescent="0.25">
      <c r="A3" s="18" t="s">
        <v>38</v>
      </c>
      <c r="B3" s="19"/>
      <c r="C3" s="19"/>
      <c r="D3" s="19"/>
      <c r="E3" s="19"/>
      <c r="F3" s="19"/>
      <c r="G3" s="19"/>
      <c r="H3" s="19"/>
      <c r="I3" s="19"/>
    </row>
    <row r="4" spans="1:13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3" ht="15" customHeight="1" x14ac:dyDescent="0.25">
      <c r="A5" s="381" t="s">
        <v>10</v>
      </c>
      <c r="B5" s="382"/>
      <c r="C5" s="218">
        <v>2021</v>
      </c>
      <c r="D5" s="381">
        <v>2022</v>
      </c>
      <c r="E5" s="382"/>
      <c r="F5" s="385">
        <v>2023</v>
      </c>
      <c r="G5" s="385"/>
      <c r="H5" s="385">
        <v>2024</v>
      </c>
      <c r="I5" s="385"/>
      <c r="J5" s="411" t="s">
        <v>276</v>
      </c>
      <c r="K5" s="379">
        <v>2025</v>
      </c>
      <c r="L5" s="379"/>
      <c r="M5" s="377" t="s">
        <v>305</v>
      </c>
    </row>
    <row r="6" spans="1:13" ht="48.75" customHeight="1" x14ac:dyDescent="0.25">
      <c r="A6" s="383"/>
      <c r="B6" s="384"/>
      <c r="C6" s="128" t="s">
        <v>8</v>
      </c>
      <c r="D6" s="31" t="s">
        <v>7</v>
      </c>
      <c r="E6" s="147" t="s">
        <v>8</v>
      </c>
      <c r="F6" s="31" t="s">
        <v>7</v>
      </c>
      <c r="G6" s="217" t="s">
        <v>8</v>
      </c>
      <c r="H6" s="31" t="s">
        <v>7</v>
      </c>
      <c r="I6" s="313" t="s">
        <v>8</v>
      </c>
      <c r="J6" s="412"/>
      <c r="K6" s="352" t="s">
        <v>7</v>
      </c>
      <c r="L6" s="353" t="s">
        <v>304</v>
      </c>
      <c r="M6" s="377"/>
    </row>
    <row r="7" spans="1:13" ht="15.75" x14ac:dyDescent="0.25">
      <c r="A7" s="90">
        <v>2001</v>
      </c>
      <c r="B7" s="14" t="s">
        <v>5</v>
      </c>
      <c r="C7" s="36">
        <v>10779186.33</v>
      </c>
      <c r="D7" s="113">
        <v>10000000</v>
      </c>
      <c r="E7" s="113">
        <v>14000000</v>
      </c>
      <c r="F7" s="70">
        <v>5000000</v>
      </c>
      <c r="G7" s="70">
        <v>1565321.47</v>
      </c>
      <c r="H7" s="190">
        <v>40000000</v>
      </c>
      <c r="I7" s="113">
        <v>34888608.57</v>
      </c>
      <c r="J7" s="116">
        <v>13000000</v>
      </c>
      <c r="K7" s="113">
        <v>13000000</v>
      </c>
      <c r="L7" s="84"/>
      <c r="M7" s="84"/>
    </row>
    <row r="8" spans="1:13" ht="15.75" x14ac:dyDescent="0.25">
      <c r="A8" s="90">
        <v>2002</v>
      </c>
      <c r="B8" s="14" t="s">
        <v>18</v>
      </c>
      <c r="C8" s="36">
        <v>177239.15</v>
      </c>
      <c r="D8" s="113">
        <v>1000000</v>
      </c>
      <c r="E8" s="113">
        <v>183600</v>
      </c>
      <c r="F8" s="70">
        <v>1000000</v>
      </c>
      <c r="G8" s="70">
        <v>902750</v>
      </c>
      <c r="H8" s="190">
        <v>3000000</v>
      </c>
      <c r="I8" s="113">
        <v>169500</v>
      </c>
      <c r="J8" s="116">
        <v>1000000</v>
      </c>
      <c r="K8" s="190">
        <v>1082000</v>
      </c>
      <c r="L8" s="84"/>
      <c r="M8" s="84"/>
    </row>
    <row r="9" spans="1:13" ht="15.75" x14ac:dyDescent="0.25">
      <c r="A9" s="90">
        <v>2003</v>
      </c>
      <c r="B9" s="14" t="s">
        <v>17</v>
      </c>
      <c r="C9" s="36">
        <v>78764</v>
      </c>
      <c r="D9" s="113">
        <v>4000000</v>
      </c>
      <c r="E9" s="113">
        <v>2138731</v>
      </c>
      <c r="F9" s="70">
        <v>4000000</v>
      </c>
      <c r="G9" s="70">
        <v>2208057.48</v>
      </c>
      <c r="H9" s="190">
        <v>8000000</v>
      </c>
      <c r="I9" s="113">
        <v>0</v>
      </c>
      <c r="J9" s="116">
        <v>9000000</v>
      </c>
      <c r="K9" s="190">
        <v>12000000</v>
      </c>
      <c r="L9" s="84"/>
      <c r="M9" s="84"/>
    </row>
    <row r="10" spans="1:13" ht="15.75" x14ac:dyDescent="0.25">
      <c r="A10" s="90">
        <v>2004</v>
      </c>
      <c r="B10" s="14" t="s">
        <v>53</v>
      </c>
      <c r="C10" s="113"/>
      <c r="D10" s="114"/>
      <c r="E10" s="113"/>
      <c r="F10" s="70"/>
      <c r="G10" s="70"/>
      <c r="H10" s="38"/>
      <c r="I10" s="113"/>
      <c r="J10" s="116">
        <v>0</v>
      </c>
      <c r="K10" s="84"/>
      <c r="L10" s="84"/>
      <c r="M10" s="84"/>
    </row>
    <row r="11" spans="1:13" s="35" customFormat="1" ht="15.75" x14ac:dyDescent="0.25">
      <c r="A11" s="92" t="s">
        <v>135</v>
      </c>
      <c r="B11" s="235" t="s">
        <v>136</v>
      </c>
      <c r="C11" s="190"/>
      <c r="D11" s="114"/>
      <c r="E11" s="190"/>
      <c r="F11" s="70"/>
      <c r="G11" s="70"/>
      <c r="H11" s="38"/>
      <c r="I11" s="190"/>
      <c r="J11" s="39">
        <v>0</v>
      </c>
      <c r="K11" s="38"/>
      <c r="L11" s="38"/>
      <c r="M11" s="38"/>
    </row>
    <row r="12" spans="1:13" s="35" customFormat="1" ht="15.75" x14ac:dyDescent="0.25">
      <c r="A12" s="92" t="s">
        <v>144</v>
      </c>
      <c r="B12" s="235" t="s">
        <v>137</v>
      </c>
      <c r="C12" s="190"/>
      <c r="D12" s="114"/>
      <c r="E12" s="190"/>
      <c r="F12" s="70"/>
      <c r="G12" s="70"/>
      <c r="H12" s="38"/>
      <c r="I12" s="190"/>
      <c r="J12" s="39">
        <v>16000000</v>
      </c>
      <c r="K12" s="190">
        <v>16000000</v>
      </c>
      <c r="L12" s="38"/>
      <c r="M12" s="38"/>
    </row>
    <row r="13" spans="1:13" ht="15.75" x14ac:dyDescent="0.25">
      <c r="A13" s="90">
        <v>2101</v>
      </c>
      <c r="B13" s="14" t="s">
        <v>17</v>
      </c>
      <c r="C13" s="113">
        <v>0</v>
      </c>
      <c r="D13" s="114"/>
      <c r="E13" s="113"/>
      <c r="F13" s="70"/>
      <c r="G13" s="70"/>
      <c r="H13" s="38"/>
      <c r="I13" s="113"/>
      <c r="J13" s="116">
        <v>0</v>
      </c>
      <c r="K13" s="84"/>
      <c r="L13" s="84"/>
      <c r="M13" s="84"/>
    </row>
    <row r="14" spans="1:13" ht="15.75" x14ac:dyDescent="0.25">
      <c r="A14" s="90">
        <v>2102</v>
      </c>
      <c r="B14" s="14" t="s">
        <v>4</v>
      </c>
      <c r="C14" s="113">
        <v>10700175.699999999</v>
      </c>
      <c r="D14" s="116">
        <v>10000000</v>
      </c>
      <c r="E14" s="113">
        <v>1514882.5</v>
      </c>
      <c r="F14" s="70">
        <v>3000000</v>
      </c>
      <c r="G14" s="70">
        <v>3780116.5</v>
      </c>
      <c r="H14" s="39">
        <v>20000000</v>
      </c>
      <c r="I14" s="113">
        <v>8756259.8300000001</v>
      </c>
      <c r="J14" s="116">
        <v>1600000</v>
      </c>
      <c r="K14" s="39">
        <v>4000000</v>
      </c>
      <c r="L14" s="84"/>
      <c r="M14" s="84"/>
    </row>
    <row r="15" spans="1:13" ht="15.75" x14ac:dyDescent="0.25">
      <c r="A15" s="90">
        <v>2103</v>
      </c>
      <c r="B15" s="14" t="s">
        <v>3</v>
      </c>
      <c r="C15" s="113">
        <v>4074339</v>
      </c>
      <c r="D15" s="113">
        <v>5000000</v>
      </c>
      <c r="E15" s="113">
        <v>80500</v>
      </c>
      <c r="F15" s="70">
        <v>3000000</v>
      </c>
      <c r="G15" s="70">
        <v>729050</v>
      </c>
      <c r="H15" s="39">
        <v>20000000</v>
      </c>
      <c r="I15" s="113">
        <v>11502288.91</v>
      </c>
      <c r="J15" s="116">
        <v>489000</v>
      </c>
      <c r="K15" s="116">
        <v>1000000</v>
      </c>
      <c r="L15" s="84"/>
      <c r="M15" s="84"/>
    </row>
    <row r="16" spans="1:13" ht="29.25" customHeight="1" x14ac:dyDescent="0.25">
      <c r="A16" s="90" t="s">
        <v>52</v>
      </c>
      <c r="B16" s="46" t="s">
        <v>51</v>
      </c>
      <c r="C16" s="113">
        <v>27453690.800000001</v>
      </c>
      <c r="D16" s="114"/>
      <c r="E16" s="113"/>
      <c r="F16" s="70"/>
      <c r="G16" s="70"/>
      <c r="H16" s="38"/>
      <c r="I16" s="113"/>
      <c r="J16" s="116"/>
      <c r="K16" s="84"/>
      <c r="L16" s="84"/>
      <c r="M16" s="84"/>
    </row>
    <row r="17" spans="1:13" ht="15.75" x14ac:dyDescent="0.25">
      <c r="A17" s="90" t="s">
        <v>50</v>
      </c>
      <c r="B17" s="73" t="s">
        <v>49</v>
      </c>
      <c r="C17" s="113"/>
      <c r="D17" s="114"/>
      <c r="E17" s="113"/>
      <c r="F17" s="70"/>
      <c r="G17" s="70"/>
      <c r="H17" s="38"/>
      <c r="I17" s="113"/>
      <c r="J17" s="116"/>
      <c r="K17" s="84"/>
      <c r="L17" s="84"/>
      <c r="M17" s="84"/>
    </row>
    <row r="18" spans="1:13" ht="15.75" x14ac:dyDescent="0.25">
      <c r="A18" s="90" t="s">
        <v>48</v>
      </c>
      <c r="B18" s="48" t="s">
        <v>46</v>
      </c>
      <c r="C18" s="113"/>
      <c r="D18" s="114"/>
      <c r="E18" s="113"/>
      <c r="F18" s="70"/>
      <c r="G18" s="70"/>
      <c r="H18" s="38"/>
      <c r="I18" s="113"/>
      <c r="J18" s="116"/>
      <c r="K18" s="84"/>
      <c r="L18" s="84"/>
      <c r="M18" s="84"/>
    </row>
    <row r="19" spans="1:13" ht="15.75" x14ac:dyDescent="0.25">
      <c r="A19" s="90" t="s">
        <v>47</v>
      </c>
      <c r="B19" s="48" t="s">
        <v>46</v>
      </c>
      <c r="C19" s="113">
        <v>19000</v>
      </c>
      <c r="D19" s="114"/>
      <c r="E19" s="113"/>
      <c r="F19" s="70"/>
      <c r="G19" s="70"/>
      <c r="H19" s="38"/>
      <c r="I19" s="113"/>
      <c r="J19" s="116"/>
      <c r="K19" s="84"/>
      <c r="L19" s="84"/>
      <c r="M19" s="84"/>
    </row>
    <row r="20" spans="1:13" ht="15.75" x14ac:dyDescent="0.25">
      <c r="A20" s="94">
        <v>2106</v>
      </c>
      <c r="B20" s="6" t="s">
        <v>2</v>
      </c>
      <c r="C20" s="113">
        <v>8094661.8899999997</v>
      </c>
      <c r="D20" s="113">
        <v>1000000</v>
      </c>
      <c r="E20" s="113">
        <v>695000</v>
      </c>
      <c r="F20" s="70">
        <v>1000000</v>
      </c>
      <c r="G20" s="70">
        <v>10155.61</v>
      </c>
      <c r="H20" s="190">
        <v>20000000</v>
      </c>
      <c r="I20" s="113">
        <v>1366650.8799999999</v>
      </c>
      <c r="J20" s="116">
        <v>3000000</v>
      </c>
      <c r="K20" s="190">
        <v>3000000</v>
      </c>
      <c r="L20" s="84"/>
      <c r="M20" s="84"/>
    </row>
    <row r="21" spans="1:13" ht="15.75" x14ac:dyDescent="0.25">
      <c r="A21" s="249">
        <v>2108</v>
      </c>
      <c r="B21" s="8" t="s">
        <v>45</v>
      </c>
      <c r="C21" s="113">
        <v>801579</v>
      </c>
      <c r="D21" s="113">
        <v>5000000</v>
      </c>
      <c r="E21" s="113">
        <v>267193</v>
      </c>
      <c r="F21" s="143"/>
      <c r="G21" s="70"/>
      <c r="H21" s="84"/>
      <c r="I21" s="113"/>
      <c r="J21" s="116"/>
      <c r="K21" s="84"/>
      <c r="L21" s="84"/>
      <c r="M21" s="84"/>
    </row>
    <row r="22" spans="1:13" ht="15.75" x14ac:dyDescent="0.25">
      <c r="A22" s="248">
        <v>2505</v>
      </c>
      <c r="B22" s="8" t="s">
        <v>27</v>
      </c>
      <c r="C22" s="36">
        <v>295500</v>
      </c>
      <c r="D22" s="113">
        <v>500000</v>
      </c>
      <c r="E22" s="113">
        <v>396000</v>
      </c>
      <c r="F22" s="141">
        <v>500000</v>
      </c>
      <c r="G22" s="70">
        <v>199250</v>
      </c>
      <c r="H22" s="113">
        <v>500000</v>
      </c>
      <c r="I22" s="113">
        <v>0</v>
      </c>
      <c r="J22" s="116">
        <v>100000</v>
      </c>
      <c r="K22" s="190">
        <v>300000</v>
      </c>
      <c r="L22" s="84"/>
      <c r="M22" s="84"/>
    </row>
    <row r="23" spans="1:13" ht="15.75" x14ac:dyDescent="0.25">
      <c r="A23" s="248">
        <v>2507</v>
      </c>
      <c r="B23" s="8" t="s">
        <v>1</v>
      </c>
      <c r="C23" s="36">
        <v>700000</v>
      </c>
      <c r="D23" s="113">
        <v>1000000</v>
      </c>
      <c r="E23" s="113">
        <v>150000</v>
      </c>
      <c r="F23" s="141">
        <v>500000</v>
      </c>
      <c r="G23" s="70">
        <v>100000</v>
      </c>
      <c r="H23" s="113">
        <v>500000</v>
      </c>
      <c r="I23" s="113">
        <v>0</v>
      </c>
      <c r="J23" s="116">
        <v>30000</v>
      </c>
      <c r="K23" s="190">
        <v>100000</v>
      </c>
      <c r="L23" s="84"/>
      <c r="M23" s="84"/>
    </row>
    <row r="24" spans="1:13" ht="16.5" thickBot="1" x14ac:dyDescent="0.3">
      <c r="A24" s="5" t="s">
        <v>0</v>
      </c>
      <c r="B24" s="5"/>
      <c r="C24" s="3">
        <f t="shared" ref="C24" si="0">SUM(C7:C23)</f>
        <v>63174135.870000005</v>
      </c>
      <c r="D24" s="3">
        <f>SUM(D7:D23)</f>
        <v>37500000</v>
      </c>
      <c r="E24" s="3">
        <f t="shared" ref="E24:I24" si="1">SUM(E7:E23)</f>
        <v>19425906.5</v>
      </c>
      <c r="F24" s="3">
        <f t="shared" si="1"/>
        <v>18000000</v>
      </c>
      <c r="G24" s="3">
        <f t="shared" si="1"/>
        <v>9494701.0599999987</v>
      </c>
      <c r="H24" s="3">
        <f t="shared" si="1"/>
        <v>112000000</v>
      </c>
      <c r="I24" s="3">
        <f t="shared" si="1"/>
        <v>56683308.190000005</v>
      </c>
      <c r="J24" s="3">
        <f>SUM(J7:J23)</f>
        <v>44219000</v>
      </c>
      <c r="K24" s="350">
        <f>SUM(K7:K23)</f>
        <v>50482000</v>
      </c>
      <c r="L24" s="84"/>
      <c r="M24" s="84"/>
    </row>
    <row r="25" spans="1:13" ht="16.5" thickTop="1" x14ac:dyDescent="0.25">
      <c r="A25" s="27"/>
      <c r="B25" s="27"/>
      <c r="C25" s="26"/>
      <c r="D25" s="26"/>
      <c r="E25" s="26"/>
      <c r="F25" s="26"/>
      <c r="G25" s="26"/>
      <c r="H25" s="26"/>
      <c r="I25" s="26"/>
      <c r="J25" s="26"/>
      <c r="K25" s="26"/>
    </row>
    <row r="26" spans="1:13" ht="15.75" x14ac:dyDescent="0.25">
      <c r="A26" s="17" t="s">
        <v>54</v>
      </c>
      <c r="B26" s="24"/>
      <c r="C26" s="47"/>
      <c r="D26" s="24"/>
      <c r="E26" s="24"/>
      <c r="F26" s="24"/>
      <c r="G26" s="24"/>
      <c r="H26" s="24"/>
      <c r="I26" s="24"/>
    </row>
    <row r="27" spans="1:13" ht="15.75" x14ac:dyDescent="0.25">
      <c r="A27" s="18" t="s">
        <v>38</v>
      </c>
      <c r="B27" s="47"/>
      <c r="C27" s="47"/>
      <c r="D27" s="47"/>
      <c r="E27" s="47"/>
      <c r="F27" s="47"/>
      <c r="G27" s="47"/>
      <c r="H27" s="47"/>
      <c r="I27" s="47"/>
    </row>
    <row r="28" spans="1:13" ht="15.75" x14ac:dyDescent="0.25">
      <c r="A28" s="18" t="s">
        <v>44</v>
      </c>
      <c r="B28" s="17"/>
      <c r="C28" s="1"/>
      <c r="D28" s="1"/>
      <c r="E28" s="1"/>
      <c r="F28" s="1"/>
      <c r="G28" s="1"/>
      <c r="H28" s="1"/>
      <c r="I28" s="1"/>
    </row>
    <row r="29" spans="1:13" ht="15" customHeight="1" x14ac:dyDescent="0.25">
      <c r="A29" s="381" t="s">
        <v>10</v>
      </c>
      <c r="B29" s="382"/>
      <c r="C29" s="218">
        <v>2021</v>
      </c>
      <c r="D29" s="381">
        <v>2022</v>
      </c>
      <c r="E29" s="382"/>
      <c r="F29" s="385">
        <v>2023</v>
      </c>
      <c r="G29" s="385"/>
      <c r="H29" s="385">
        <v>2024</v>
      </c>
      <c r="I29" s="385"/>
      <c r="J29" s="411" t="s">
        <v>276</v>
      </c>
      <c r="K29" s="379">
        <v>2025</v>
      </c>
      <c r="L29" s="379"/>
      <c r="M29" s="377" t="s">
        <v>305</v>
      </c>
    </row>
    <row r="30" spans="1:13" ht="51" customHeight="1" x14ac:dyDescent="0.25">
      <c r="A30" s="383"/>
      <c r="B30" s="384"/>
      <c r="C30" s="128" t="s">
        <v>8</v>
      </c>
      <c r="D30" s="31" t="s">
        <v>7</v>
      </c>
      <c r="E30" s="147" t="s">
        <v>8</v>
      </c>
      <c r="F30" s="31" t="s">
        <v>7</v>
      </c>
      <c r="G30" s="217" t="s">
        <v>8</v>
      </c>
      <c r="H30" s="31" t="s">
        <v>7</v>
      </c>
      <c r="I30" s="316" t="s">
        <v>8</v>
      </c>
      <c r="J30" s="412"/>
      <c r="K30" s="352" t="s">
        <v>7</v>
      </c>
      <c r="L30" s="353" t="s">
        <v>304</v>
      </c>
      <c r="M30" s="377"/>
    </row>
    <row r="31" spans="1:13" ht="15.75" x14ac:dyDescent="0.25">
      <c r="A31" s="90">
        <v>2001</v>
      </c>
      <c r="B31" s="14" t="s">
        <v>5</v>
      </c>
      <c r="C31" s="36">
        <v>16365</v>
      </c>
      <c r="D31" s="113">
        <v>1000000</v>
      </c>
      <c r="E31" s="113">
        <v>663979.05000000005</v>
      </c>
      <c r="F31" s="141">
        <v>1000000</v>
      </c>
      <c r="G31" s="141">
        <v>828788.71</v>
      </c>
      <c r="H31" s="190">
        <v>13500000</v>
      </c>
      <c r="I31" s="113">
        <v>10966961.08</v>
      </c>
      <c r="J31" s="116">
        <v>6000000</v>
      </c>
      <c r="K31" s="190">
        <v>10000000</v>
      </c>
      <c r="L31" s="84"/>
      <c r="M31" s="84"/>
    </row>
    <row r="32" spans="1:13" ht="15.75" x14ac:dyDescent="0.25">
      <c r="A32" s="90">
        <v>2002</v>
      </c>
      <c r="B32" s="14" t="s">
        <v>18</v>
      </c>
      <c r="C32" s="36">
        <v>382381.2</v>
      </c>
      <c r="D32" s="113">
        <v>500000</v>
      </c>
      <c r="E32" s="113">
        <v>42300</v>
      </c>
      <c r="F32" s="141">
        <v>500000</v>
      </c>
      <c r="G32" s="141">
        <v>314983.40999999997</v>
      </c>
      <c r="H32" s="190">
        <v>500000</v>
      </c>
      <c r="I32" s="113">
        <v>0</v>
      </c>
      <c r="J32" s="116">
        <v>160000</v>
      </c>
      <c r="K32" s="190">
        <v>500000</v>
      </c>
      <c r="L32" s="84"/>
      <c r="M32" s="84"/>
    </row>
    <row r="33" spans="1:13" ht="15.75" x14ac:dyDescent="0.25">
      <c r="A33" s="90">
        <v>2102</v>
      </c>
      <c r="B33" s="12" t="s">
        <v>4</v>
      </c>
      <c r="C33" s="36">
        <v>2170596</v>
      </c>
      <c r="D33" s="113">
        <v>1000000</v>
      </c>
      <c r="E33" s="113">
        <v>80500</v>
      </c>
      <c r="F33" s="141">
        <v>1000000</v>
      </c>
      <c r="G33" s="141">
        <v>335270</v>
      </c>
      <c r="H33" s="190">
        <v>2000000</v>
      </c>
      <c r="I33" s="113">
        <v>507165</v>
      </c>
      <c r="J33" s="116">
        <v>4900000</v>
      </c>
      <c r="K33" s="190">
        <v>8000000</v>
      </c>
      <c r="L33" s="84"/>
      <c r="M33" s="84"/>
    </row>
    <row r="34" spans="1:13" ht="15.75" x14ac:dyDescent="0.25">
      <c r="A34" s="90">
        <v>2103</v>
      </c>
      <c r="B34" s="12" t="s">
        <v>3</v>
      </c>
      <c r="C34" s="36">
        <v>304590</v>
      </c>
      <c r="D34" s="113">
        <v>8000000</v>
      </c>
      <c r="E34" s="113">
        <v>292500</v>
      </c>
      <c r="F34" s="141">
        <v>5000000</v>
      </c>
      <c r="G34" s="141">
        <v>138000</v>
      </c>
      <c r="H34" s="190">
        <v>3000000</v>
      </c>
      <c r="I34" s="113">
        <v>0</v>
      </c>
      <c r="J34" s="116">
        <v>4000000</v>
      </c>
      <c r="K34" s="190">
        <v>7000000</v>
      </c>
      <c r="L34" s="84"/>
      <c r="M34" s="84"/>
    </row>
    <row r="35" spans="1:13" ht="15.75" x14ac:dyDescent="0.25">
      <c r="A35" s="90">
        <v>2104</v>
      </c>
      <c r="B35" s="12" t="s">
        <v>25</v>
      </c>
      <c r="C35" s="36">
        <v>14352724.039999999</v>
      </c>
      <c r="D35" s="36">
        <v>5000000</v>
      </c>
      <c r="E35" s="113">
        <v>3551299.94</v>
      </c>
      <c r="F35" s="70">
        <v>5000000</v>
      </c>
      <c r="G35" s="141">
        <v>0</v>
      </c>
      <c r="H35" s="190">
        <v>45000000</v>
      </c>
      <c r="I35" s="113">
        <v>13522251.949999999</v>
      </c>
      <c r="J35" s="116">
        <v>12000000</v>
      </c>
      <c r="K35" s="190">
        <v>30000000</v>
      </c>
      <c r="L35" s="84"/>
      <c r="M35" s="84"/>
    </row>
    <row r="36" spans="1:13" ht="15.75" x14ac:dyDescent="0.25">
      <c r="A36" s="90">
        <v>2105</v>
      </c>
      <c r="B36" s="12" t="s">
        <v>30</v>
      </c>
      <c r="C36" s="36">
        <v>0</v>
      </c>
      <c r="D36" s="36"/>
      <c r="E36" s="113"/>
      <c r="F36" s="70"/>
      <c r="G36" s="141"/>
      <c r="H36" s="38"/>
      <c r="I36" s="113"/>
      <c r="J36" s="116">
        <v>0</v>
      </c>
      <c r="K36" s="84"/>
      <c r="L36" s="84"/>
      <c r="M36" s="84"/>
    </row>
    <row r="37" spans="1:13" ht="15.75" x14ac:dyDescent="0.25">
      <c r="A37" s="94">
        <v>2106</v>
      </c>
      <c r="B37" s="6" t="s">
        <v>2</v>
      </c>
      <c r="C37" s="36">
        <v>20000</v>
      </c>
      <c r="D37" s="113">
        <v>1000000</v>
      </c>
      <c r="E37" s="113">
        <v>300000</v>
      </c>
      <c r="F37" s="70">
        <v>1000000</v>
      </c>
      <c r="G37" s="141">
        <v>362250</v>
      </c>
      <c r="H37" s="190">
        <v>1000000</v>
      </c>
      <c r="I37" s="113">
        <v>0</v>
      </c>
      <c r="J37" s="116">
        <v>160000</v>
      </c>
      <c r="K37" s="190">
        <v>1000000</v>
      </c>
      <c r="L37" s="84"/>
      <c r="M37" s="84"/>
    </row>
    <row r="38" spans="1:13" ht="15.75" x14ac:dyDescent="0.25">
      <c r="A38" s="90" t="s">
        <v>14</v>
      </c>
      <c r="B38" s="12" t="s">
        <v>13</v>
      </c>
      <c r="C38" s="36">
        <v>8368305.3200000003</v>
      </c>
      <c r="D38" s="113">
        <v>50000000</v>
      </c>
      <c r="E38" s="113">
        <v>15647248.460000001</v>
      </c>
      <c r="F38" s="70">
        <v>30000000</v>
      </c>
      <c r="G38" s="141">
        <v>56256056.060000002</v>
      </c>
      <c r="H38" s="190">
        <v>80000000</v>
      </c>
      <c r="I38" s="113">
        <v>60429041.07</v>
      </c>
      <c r="J38" s="116">
        <v>20000000</v>
      </c>
      <c r="K38" s="190">
        <v>80000000</v>
      </c>
      <c r="L38" s="84"/>
      <c r="M38" s="84"/>
    </row>
    <row r="39" spans="1:13" ht="15.75" x14ac:dyDescent="0.25">
      <c r="A39" s="248" t="s">
        <v>43</v>
      </c>
      <c r="B39" s="46" t="s">
        <v>42</v>
      </c>
      <c r="C39" s="36">
        <v>0</v>
      </c>
      <c r="D39" s="113">
        <v>5000000</v>
      </c>
      <c r="E39" s="113">
        <v>0</v>
      </c>
      <c r="F39" s="142">
        <v>1000000</v>
      </c>
      <c r="G39" s="141">
        <v>695096.14</v>
      </c>
      <c r="H39" s="38"/>
      <c r="I39" s="130"/>
      <c r="J39" s="116">
        <v>0</v>
      </c>
      <c r="K39" s="84"/>
      <c r="L39" s="84"/>
      <c r="M39" s="84"/>
    </row>
    <row r="40" spans="1:13" ht="15.75" x14ac:dyDescent="0.25">
      <c r="A40" s="248" t="s">
        <v>41</v>
      </c>
      <c r="B40" s="12" t="s">
        <v>40</v>
      </c>
      <c r="C40" s="36">
        <v>86025</v>
      </c>
      <c r="D40" s="113">
        <v>5000000</v>
      </c>
      <c r="E40" s="113">
        <v>11500</v>
      </c>
      <c r="F40" s="142">
        <v>1000000</v>
      </c>
      <c r="G40" s="141">
        <v>947821.53</v>
      </c>
      <c r="H40" s="84"/>
      <c r="I40" s="130"/>
      <c r="J40" s="116">
        <v>0</v>
      </c>
      <c r="K40" s="84"/>
      <c r="L40" s="84"/>
      <c r="M40" s="84"/>
    </row>
    <row r="41" spans="1:13" s="35" customFormat="1" ht="15.75" x14ac:dyDescent="0.25">
      <c r="A41" s="248" t="s">
        <v>39</v>
      </c>
      <c r="B41" s="12" t="s">
        <v>300</v>
      </c>
      <c r="C41" s="36"/>
      <c r="D41" s="28"/>
      <c r="E41" s="190"/>
      <c r="F41" s="142">
        <v>0</v>
      </c>
      <c r="G41" s="317"/>
      <c r="H41" s="38"/>
      <c r="I41" s="317"/>
      <c r="J41" s="39">
        <v>5000000</v>
      </c>
      <c r="K41" s="39">
        <v>15000000</v>
      </c>
      <c r="L41" s="38"/>
      <c r="M41" s="38"/>
    </row>
    <row r="42" spans="1:13" s="35" customFormat="1" ht="15.75" x14ac:dyDescent="0.25">
      <c r="A42" s="248" t="s">
        <v>299</v>
      </c>
      <c r="B42" s="12" t="s">
        <v>301</v>
      </c>
      <c r="C42" s="28"/>
      <c r="D42" s="28"/>
      <c r="E42" s="317"/>
      <c r="F42" s="142"/>
      <c r="G42" s="317"/>
      <c r="H42" s="72"/>
      <c r="I42" s="317"/>
      <c r="J42" s="40"/>
      <c r="K42" s="39">
        <v>10170000</v>
      </c>
      <c r="L42" s="38"/>
      <c r="M42" s="38"/>
    </row>
    <row r="43" spans="1:13" ht="16.5" thickBot="1" x14ac:dyDescent="0.3">
      <c r="A43" s="5" t="s">
        <v>0</v>
      </c>
      <c r="B43" s="5"/>
      <c r="C43" s="3">
        <f>SUM(C31:C42)</f>
        <v>25700986.559999999</v>
      </c>
      <c r="D43" s="3">
        <f t="shared" ref="D43" si="2">SUM(D31:D41)</f>
        <v>76500000</v>
      </c>
      <c r="E43" s="3">
        <f>SUM(E31:E42)</f>
        <v>20589327.450000003</v>
      </c>
      <c r="F43" s="3">
        <f t="shared" ref="F43:K43" si="3">SUM(F31:F42)</f>
        <v>45500000</v>
      </c>
      <c r="G43" s="3">
        <f t="shared" si="3"/>
        <v>59878265.850000001</v>
      </c>
      <c r="H43" s="3">
        <f t="shared" si="3"/>
        <v>145000000</v>
      </c>
      <c r="I43" s="3">
        <f t="shared" si="3"/>
        <v>85425419.099999994</v>
      </c>
      <c r="J43" s="3">
        <f t="shared" si="3"/>
        <v>52220000</v>
      </c>
      <c r="K43" s="350">
        <f t="shared" si="3"/>
        <v>161670000</v>
      </c>
      <c r="L43" s="84"/>
      <c r="M43" s="84"/>
    </row>
    <row r="44" spans="1:13" ht="16.5" thickTop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  <c r="K44" s="26"/>
    </row>
    <row r="45" spans="1:13" x14ac:dyDescent="0.25">
      <c r="A45" s="13" t="s">
        <v>54</v>
      </c>
      <c r="B45" s="1"/>
      <c r="C45" s="1"/>
      <c r="D45" s="1"/>
      <c r="E45" s="1"/>
      <c r="F45" s="1"/>
      <c r="G45" s="1"/>
      <c r="H45" s="1"/>
      <c r="I45" s="1"/>
    </row>
    <row r="46" spans="1:13" x14ac:dyDescent="0.25">
      <c r="A46" s="18" t="s">
        <v>38</v>
      </c>
      <c r="B46" s="19"/>
      <c r="C46" s="19"/>
      <c r="D46" s="19"/>
      <c r="E46" s="19"/>
      <c r="F46" s="19"/>
      <c r="G46" s="19"/>
      <c r="H46" s="19"/>
      <c r="I46" s="19"/>
    </row>
    <row r="47" spans="1:13" ht="15.75" x14ac:dyDescent="0.25">
      <c r="A47" s="18" t="s">
        <v>37</v>
      </c>
      <c r="B47" s="17"/>
      <c r="C47" s="1"/>
      <c r="D47" s="1"/>
      <c r="E47" s="1"/>
      <c r="F47" s="1"/>
      <c r="G47" s="1"/>
      <c r="H47" s="1"/>
      <c r="I47" s="1"/>
    </row>
    <row r="48" spans="1:13" ht="15" customHeight="1" x14ac:dyDescent="0.25">
      <c r="A48" s="381" t="s">
        <v>10</v>
      </c>
      <c r="B48" s="382"/>
      <c r="C48" s="218">
        <v>2021</v>
      </c>
      <c r="D48" s="381">
        <v>2022</v>
      </c>
      <c r="E48" s="382"/>
      <c r="F48" s="385">
        <v>2023</v>
      </c>
      <c r="G48" s="385"/>
      <c r="H48" s="385">
        <v>2024</v>
      </c>
      <c r="I48" s="385"/>
      <c r="J48" s="411" t="s">
        <v>276</v>
      </c>
      <c r="K48" s="379">
        <v>2025</v>
      </c>
      <c r="L48" s="379"/>
      <c r="M48" s="377" t="s">
        <v>305</v>
      </c>
    </row>
    <row r="49" spans="1:13" ht="50.25" customHeight="1" x14ac:dyDescent="0.25">
      <c r="A49" s="383"/>
      <c r="B49" s="384"/>
      <c r="C49" s="128" t="s">
        <v>8</v>
      </c>
      <c r="D49" s="31" t="s">
        <v>7</v>
      </c>
      <c r="E49" s="147" t="s">
        <v>8</v>
      </c>
      <c r="F49" s="31" t="s">
        <v>7</v>
      </c>
      <c r="G49" s="217" t="s">
        <v>8</v>
      </c>
      <c r="H49" s="31" t="s">
        <v>7</v>
      </c>
      <c r="I49" s="342" t="s">
        <v>8</v>
      </c>
      <c r="J49" s="412"/>
      <c r="K49" s="352" t="s">
        <v>7</v>
      </c>
      <c r="L49" s="353" t="s">
        <v>304</v>
      </c>
      <c r="M49" s="377"/>
    </row>
    <row r="50" spans="1:13" ht="15.75" x14ac:dyDescent="0.25">
      <c r="A50" s="90">
        <v>2001</v>
      </c>
      <c r="B50" s="12" t="s">
        <v>5</v>
      </c>
      <c r="C50" s="113">
        <v>5026363</v>
      </c>
      <c r="D50" s="113">
        <v>10000000</v>
      </c>
      <c r="E50" s="113">
        <v>3819697.75</v>
      </c>
      <c r="F50" s="70">
        <v>5000000</v>
      </c>
      <c r="G50" s="70">
        <v>4591338.6100000003</v>
      </c>
      <c r="H50" s="113">
        <v>5000000</v>
      </c>
      <c r="I50" s="113"/>
      <c r="J50" s="116">
        <v>8000000</v>
      </c>
      <c r="K50" s="190">
        <v>15000000</v>
      </c>
      <c r="L50" s="84"/>
      <c r="M50" s="84"/>
    </row>
    <row r="51" spans="1:13" ht="15.75" x14ac:dyDescent="0.25">
      <c r="A51" s="90">
        <v>2002</v>
      </c>
      <c r="B51" s="12" t="s">
        <v>18</v>
      </c>
      <c r="C51" s="113">
        <v>60000</v>
      </c>
      <c r="D51" s="113">
        <v>1000000</v>
      </c>
      <c r="E51" s="113">
        <v>214813.82</v>
      </c>
      <c r="F51" s="70">
        <v>1000000</v>
      </c>
      <c r="G51" s="70">
        <v>307159.42</v>
      </c>
      <c r="H51" s="190">
        <v>3000000</v>
      </c>
      <c r="I51" s="113"/>
      <c r="J51" s="116">
        <v>5000000</v>
      </c>
      <c r="K51" s="190">
        <v>5000000</v>
      </c>
      <c r="L51" s="84"/>
      <c r="M51" s="84"/>
    </row>
    <row r="52" spans="1:13" ht="15.75" x14ac:dyDescent="0.25">
      <c r="A52" s="90">
        <v>2003</v>
      </c>
      <c r="B52" s="12" t="s">
        <v>17</v>
      </c>
      <c r="C52" s="113">
        <v>451870</v>
      </c>
      <c r="D52" s="113">
        <v>1000000</v>
      </c>
      <c r="E52" s="113">
        <v>494000</v>
      </c>
      <c r="F52" s="70">
        <v>1000000</v>
      </c>
      <c r="G52" s="70">
        <v>1000000</v>
      </c>
      <c r="H52" s="190">
        <v>17000000</v>
      </c>
      <c r="I52" s="113"/>
      <c r="J52" s="116">
        <v>3000000</v>
      </c>
      <c r="K52" s="190">
        <v>3000000</v>
      </c>
      <c r="L52" s="84"/>
      <c r="M52" s="84"/>
    </row>
    <row r="53" spans="1:13" ht="15.75" hidden="1" x14ac:dyDescent="0.25">
      <c r="A53" s="92" t="s">
        <v>36</v>
      </c>
      <c r="B53" s="44" t="s">
        <v>35</v>
      </c>
      <c r="C53" s="113">
        <v>140942843.47999999</v>
      </c>
      <c r="D53" s="135">
        <v>200000000</v>
      </c>
      <c r="E53" s="135"/>
      <c r="F53" s="70">
        <v>0</v>
      </c>
      <c r="G53" s="70"/>
      <c r="H53" s="38"/>
      <c r="I53" s="135"/>
      <c r="J53" s="116"/>
      <c r="K53" s="84"/>
      <c r="L53" s="84"/>
      <c r="M53" s="84"/>
    </row>
    <row r="54" spans="1:13" ht="15.75" x14ac:dyDescent="0.25">
      <c r="A54" s="92" t="s">
        <v>135</v>
      </c>
      <c r="B54" s="235" t="s">
        <v>136</v>
      </c>
      <c r="C54" s="190">
        <v>32729245.719999999</v>
      </c>
      <c r="D54" s="190">
        <v>100000000</v>
      </c>
      <c r="E54" s="190">
        <v>80539506.109999999</v>
      </c>
      <c r="F54" s="70">
        <v>100000000</v>
      </c>
      <c r="G54" s="70">
        <v>52486344.390000001</v>
      </c>
      <c r="H54" s="190">
        <v>10000000</v>
      </c>
      <c r="I54" s="190"/>
      <c r="J54" s="39"/>
      <c r="K54" s="156">
        <v>0</v>
      </c>
      <c r="L54" s="84"/>
      <c r="M54" s="84"/>
    </row>
    <row r="55" spans="1:13" s="35" customFormat="1" ht="45" x14ac:dyDescent="0.25">
      <c r="A55" s="92" t="s">
        <v>144</v>
      </c>
      <c r="B55" s="235" t="s">
        <v>302</v>
      </c>
      <c r="C55" s="190">
        <v>16614920.48</v>
      </c>
      <c r="D55" s="190">
        <v>25000000</v>
      </c>
      <c r="E55" s="190">
        <v>14423677.77</v>
      </c>
      <c r="F55" s="70">
        <v>20000000</v>
      </c>
      <c r="G55" s="70">
        <v>13670917.24</v>
      </c>
      <c r="H55" s="190">
        <v>150000000</v>
      </c>
      <c r="I55" s="190"/>
      <c r="J55" s="39"/>
      <c r="K55" s="343">
        <v>82000000</v>
      </c>
      <c r="L55" s="38"/>
      <c r="M55" s="38"/>
    </row>
    <row r="56" spans="1:13" ht="15.75" x14ac:dyDescent="0.25">
      <c r="A56" s="92" t="s">
        <v>145</v>
      </c>
      <c r="B56" s="105" t="s">
        <v>138</v>
      </c>
      <c r="C56" s="113">
        <v>46481790.43</v>
      </c>
      <c r="D56" s="113">
        <v>50000000</v>
      </c>
      <c r="E56" s="113">
        <v>35023810.640000001</v>
      </c>
      <c r="F56" s="70">
        <v>20000000</v>
      </c>
      <c r="G56" s="70">
        <v>1879694.95</v>
      </c>
      <c r="H56" s="190">
        <v>150000000</v>
      </c>
      <c r="I56" s="113"/>
      <c r="J56" s="116">
        <v>16000000</v>
      </c>
      <c r="K56" s="190">
        <v>16000000</v>
      </c>
      <c r="L56" s="84"/>
      <c r="M56" s="84"/>
    </row>
    <row r="57" spans="1:13" ht="15.75" x14ac:dyDescent="0.25">
      <c r="A57" s="92" t="s">
        <v>146</v>
      </c>
      <c r="B57" s="105" t="s">
        <v>139</v>
      </c>
      <c r="C57" s="113">
        <v>38039287.409999996</v>
      </c>
      <c r="D57" s="113">
        <v>50000000</v>
      </c>
      <c r="E57" s="113">
        <v>49158254.619999997</v>
      </c>
      <c r="F57" s="70">
        <v>20000000</v>
      </c>
      <c r="G57" s="70">
        <v>12500000</v>
      </c>
      <c r="H57" s="190">
        <v>100000000</v>
      </c>
      <c r="I57" s="113"/>
      <c r="J57" s="116">
        <v>16000000</v>
      </c>
      <c r="K57" s="190">
        <v>16000000</v>
      </c>
      <c r="L57" s="84"/>
      <c r="M57" s="84"/>
    </row>
    <row r="58" spans="1:13" ht="15.75" x14ac:dyDescent="0.25">
      <c r="A58" s="92" t="s">
        <v>147</v>
      </c>
      <c r="B58" s="105" t="s">
        <v>140</v>
      </c>
      <c r="C58" s="113">
        <v>50000</v>
      </c>
      <c r="D58" s="113">
        <v>10000000</v>
      </c>
      <c r="E58" s="113">
        <v>0</v>
      </c>
      <c r="F58" s="70">
        <v>5000000</v>
      </c>
      <c r="G58" s="70">
        <v>0</v>
      </c>
      <c r="H58" s="38"/>
      <c r="I58" s="113"/>
      <c r="J58" s="116">
        <v>0</v>
      </c>
      <c r="K58" s="84"/>
      <c r="L58" s="84"/>
      <c r="M58" s="84"/>
    </row>
    <row r="59" spans="1:13" ht="15.75" x14ac:dyDescent="0.25">
      <c r="A59" s="92" t="s">
        <v>148</v>
      </c>
      <c r="B59" s="105" t="s">
        <v>141</v>
      </c>
      <c r="C59" s="113">
        <v>26056279.859999999</v>
      </c>
      <c r="D59" s="113">
        <v>10000000</v>
      </c>
      <c r="E59" s="113">
        <v>8830000</v>
      </c>
      <c r="F59" s="70">
        <v>10000000</v>
      </c>
      <c r="G59" s="70">
        <v>2446700</v>
      </c>
      <c r="H59" s="190">
        <v>5000000</v>
      </c>
      <c r="I59" s="113"/>
      <c r="J59" s="116">
        <v>1600000</v>
      </c>
      <c r="K59" s="190">
        <v>2000000</v>
      </c>
      <c r="L59" s="84"/>
      <c r="M59" s="84"/>
    </row>
    <row r="60" spans="1:13" ht="30" x14ac:dyDescent="0.25">
      <c r="A60" s="92" t="s">
        <v>149</v>
      </c>
      <c r="B60" s="105" t="s">
        <v>142</v>
      </c>
      <c r="C60" s="113"/>
      <c r="D60" s="113">
        <v>50000000</v>
      </c>
      <c r="E60" s="113">
        <v>0</v>
      </c>
      <c r="F60" s="70">
        <v>25000000</v>
      </c>
      <c r="G60" s="70">
        <v>3986065.15</v>
      </c>
      <c r="H60" s="190">
        <v>0</v>
      </c>
      <c r="I60" s="113"/>
      <c r="J60" s="116">
        <v>0</v>
      </c>
      <c r="K60" s="84"/>
      <c r="L60" s="84"/>
      <c r="M60" s="84"/>
    </row>
    <row r="61" spans="1:13" ht="30" x14ac:dyDescent="0.25">
      <c r="A61" s="92" t="s">
        <v>150</v>
      </c>
      <c r="B61" s="105" t="s">
        <v>143</v>
      </c>
      <c r="C61" s="113">
        <v>37061645.270000003</v>
      </c>
      <c r="D61" s="113">
        <v>30000000</v>
      </c>
      <c r="E61" s="113">
        <v>29835761.899999999</v>
      </c>
      <c r="F61" s="70">
        <v>20000000</v>
      </c>
      <c r="G61" s="70">
        <v>1770000</v>
      </c>
      <c r="H61" s="190">
        <v>20000000</v>
      </c>
      <c r="I61" s="113"/>
      <c r="J61" s="116">
        <v>1600000</v>
      </c>
      <c r="K61" s="190">
        <v>1600000</v>
      </c>
      <c r="L61" s="84"/>
      <c r="M61" s="84"/>
    </row>
    <row r="62" spans="1:13" ht="15.75" x14ac:dyDescent="0.25">
      <c r="A62" s="90" t="s">
        <v>34</v>
      </c>
      <c r="B62" s="12" t="s">
        <v>4</v>
      </c>
      <c r="C62" s="113">
        <v>7218610.21</v>
      </c>
      <c r="D62" s="113">
        <v>10000000</v>
      </c>
      <c r="E62" s="113">
        <v>1999603.35</v>
      </c>
      <c r="F62" s="70">
        <v>2000000</v>
      </c>
      <c r="G62" s="70">
        <v>4855827.0199999996</v>
      </c>
      <c r="H62" s="190">
        <v>5000000</v>
      </c>
      <c r="I62" s="190"/>
      <c r="J62" s="116">
        <v>1600000</v>
      </c>
      <c r="K62" s="190">
        <v>24500000</v>
      </c>
      <c r="L62" s="84"/>
      <c r="M62" s="84"/>
    </row>
    <row r="63" spans="1:13" ht="15.75" x14ac:dyDescent="0.25">
      <c r="A63" s="90" t="s">
        <v>33</v>
      </c>
      <c r="B63" s="12" t="s">
        <v>32</v>
      </c>
      <c r="C63" s="113">
        <v>893599.24</v>
      </c>
      <c r="D63" s="115">
        <v>1000000</v>
      </c>
      <c r="E63" s="113">
        <v>0</v>
      </c>
      <c r="F63" s="70"/>
      <c r="G63" s="70"/>
      <c r="H63" s="38"/>
      <c r="I63" s="113"/>
      <c r="J63" s="116">
        <v>0</v>
      </c>
      <c r="K63" s="84"/>
      <c r="L63" s="84"/>
      <c r="M63" s="84"/>
    </row>
    <row r="64" spans="1:13" ht="15.75" x14ac:dyDescent="0.25">
      <c r="A64" s="90">
        <v>2103</v>
      </c>
      <c r="B64" s="12" t="s">
        <v>3</v>
      </c>
      <c r="C64" s="113">
        <v>24720665</v>
      </c>
      <c r="D64" s="115">
        <v>5000000</v>
      </c>
      <c r="E64" s="113">
        <v>4898841.34</v>
      </c>
      <c r="F64" s="70">
        <v>3000000</v>
      </c>
      <c r="G64" s="70">
        <v>1390150</v>
      </c>
      <c r="H64" s="190">
        <v>3000000</v>
      </c>
      <c r="I64" s="113"/>
      <c r="J64" s="116">
        <v>1000000</v>
      </c>
      <c r="K64" s="190">
        <v>3000000</v>
      </c>
      <c r="L64" s="84"/>
      <c r="M64" s="84"/>
    </row>
    <row r="65" spans="1:13" ht="15.75" x14ac:dyDescent="0.25">
      <c r="A65" s="92" t="s">
        <v>31</v>
      </c>
      <c r="B65" s="12" t="s">
        <v>25</v>
      </c>
      <c r="C65" s="113">
        <v>125913.71</v>
      </c>
      <c r="D65" s="113">
        <v>10000000</v>
      </c>
      <c r="E65" s="113">
        <v>23076872.219999999</v>
      </c>
      <c r="F65" s="70">
        <v>0</v>
      </c>
      <c r="G65" s="70"/>
      <c r="H65" s="38"/>
      <c r="I65" s="113"/>
      <c r="J65" s="116">
        <v>0</v>
      </c>
      <c r="K65" s="84"/>
      <c r="L65" s="84"/>
      <c r="M65" s="84"/>
    </row>
    <row r="66" spans="1:13" ht="15.75" x14ac:dyDescent="0.25">
      <c r="A66" s="90">
        <v>2105</v>
      </c>
      <c r="B66" s="12" t="s">
        <v>30</v>
      </c>
      <c r="C66" s="113">
        <v>1334000</v>
      </c>
      <c r="D66" s="115">
        <v>5000000</v>
      </c>
      <c r="E66" s="113">
        <v>5630660.8200000003</v>
      </c>
      <c r="F66" s="70">
        <v>3000000</v>
      </c>
      <c r="G66" s="70">
        <v>51784688.780000001</v>
      </c>
      <c r="H66" s="36">
        <v>50000000</v>
      </c>
      <c r="I66" s="113"/>
      <c r="J66" s="116">
        <v>149761000</v>
      </c>
      <c r="K66" s="190">
        <v>375000000</v>
      </c>
      <c r="L66" s="84"/>
      <c r="M66" s="84"/>
    </row>
    <row r="67" spans="1:13" s="35" customFormat="1" ht="15.75" x14ac:dyDescent="0.25">
      <c r="A67" s="90" t="s">
        <v>39</v>
      </c>
      <c r="B67" s="12" t="s">
        <v>13</v>
      </c>
      <c r="C67" s="190">
        <v>8193538</v>
      </c>
      <c r="D67" s="190">
        <v>5000000</v>
      </c>
      <c r="E67" s="190">
        <v>6433756</v>
      </c>
      <c r="F67" s="344">
        <v>5000000</v>
      </c>
      <c r="G67" s="70">
        <v>6935387.6299999999</v>
      </c>
      <c r="H67" s="317">
        <v>15000000</v>
      </c>
      <c r="I67" s="317"/>
      <c r="J67" s="39"/>
      <c r="K67" s="190">
        <v>0</v>
      </c>
      <c r="L67" s="38"/>
      <c r="M67" s="38"/>
    </row>
    <row r="68" spans="1:13" ht="16.5" thickBot="1" x14ac:dyDescent="0.3">
      <c r="A68" s="5" t="s">
        <v>0</v>
      </c>
      <c r="B68" s="5"/>
      <c r="C68" s="3">
        <f t="shared" ref="C68:J68" si="4">SUM(C50:C67)</f>
        <v>386000571.80999994</v>
      </c>
      <c r="D68" s="3">
        <f t="shared" si="4"/>
        <v>573000000</v>
      </c>
      <c r="E68" s="3">
        <f t="shared" si="4"/>
        <v>264379256.34</v>
      </c>
      <c r="F68" s="3">
        <f t="shared" si="4"/>
        <v>240000000</v>
      </c>
      <c r="G68" s="3">
        <f t="shared" si="4"/>
        <v>159604273.19</v>
      </c>
      <c r="H68" s="3">
        <f t="shared" si="4"/>
        <v>533000000</v>
      </c>
      <c r="I68" s="3">
        <f t="shared" si="4"/>
        <v>0</v>
      </c>
      <c r="J68" s="3">
        <f t="shared" si="4"/>
        <v>203561000</v>
      </c>
      <c r="K68" s="350">
        <f>SUM(K50:K67)</f>
        <v>543100000</v>
      </c>
      <c r="L68" s="84"/>
      <c r="M68" s="84"/>
    </row>
    <row r="69" spans="1:13" ht="15.75" thickTop="1" x14ac:dyDescent="0.25"/>
    <row r="70" spans="1:13" ht="16.5" thickBot="1" x14ac:dyDescent="0.3">
      <c r="B70" s="27" t="s">
        <v>131</v>
      </c>
      <c r="C70" s="224">
        <f t="shared" ref="C70:K70" si="5">C24+C43+C68</f>
        <v>474875694.23999995</v>
      </c>
      <c r="D70" s="224">
        <f t="shared" si="5"/>
        <v>687000000</v>
      </c>
      <c r="E70" s="224">
        <f t="shared" si="5"/>
        <v>304394490.29000002</v>
      </c>
      <c r="F70" s="224">
        <f t="shared" si="5"/>
        <v>303500000</v>
      </c>
      <c r="G70" s="224">
        <f t="shared" si="5"/>
        <v>228977240.09999999</v>
      </c>
      <c r="H70" s="224">
        <f t="shared" si="5"/>
        <v>790000000</v>
      </c>
      <c r="I70" s="224">
        <f t="shared" si="5"/>
        <v>142108727.28999999</v>
      </c>
      <c r="J70" s="266">
        <f t="shared" si="5"/>
        <v>300000000</v>
      </c>
      <c r="K70" s="266">
        <f t="shared" si="5"/>
        <v>755252000</v>
      </c>
    </row>
    <row r="71" spans="1:13" ht="16.5" thickTop="1" x14ac:dyDescent="0.25">
      <c r="B71" s="27"/>
      <c r="C71" s="117"/>
      <c r="D71" s="117"/>
      <c r="E71" s="117"/>
      <c r="F71" s="117"/>
      <c r="G71" s="117"/>
      <c r="H71" s="117"/>
      <c r="I71" s="117"/>
    </row>
    <row r="72" spans="1:13" hidden="1" x14ac:dyDescent="0.25"/>
    <row r="73" spans="1:13" ht="15.75" hidden="1" customHeight="1" x14ac:dyDescent="0.25">
      <c r="A73" s="415" t="s">
        <v>10</v>
      </c>
      <c r="B73" s="416"/>
    </row>
    <row r="74" spans="1:13" ht="28.5" hidden="1" customHeight="1" x14ac:dyDescent="0.25">
      <c r="A74" s="413" t="s">
        <v>155</v>
      </c>
      <c r="B74" s="414"/>
    </row>
    <row r="75" spans="1:13" ht="27.75" hidden="1" customHeight="1" x14ac:dyDescent="0.25">
      <c r="A75" s="413" t="s">
        <v>156</v>
      </c>
      <c r="B75" s="414"/>
    </row>
    <row r="76" spans="1:13" ht="42.75" hidden="1" customHeight="1" x14ac:dyDescent="0.25">
      <c r="A76" s="413" t="s">
        <v>157</v>
      </c>
      <c r="B76" s="414"/>
    </row>
    <row r="77" spans="1:13" ht="26.25" hidden="1" customHeight="1" x14ac:dyDescent="0.25">
      <c r="A77" s="413" t="s">
        <v>158</v>
      </c>
      <c r="B77" s="414"/>
    </row>
    <row r="78" spans="1:13" ht="16.5" hidden="1" thickBot="1" x14ac:dyDescent="0.3">
      <c r="A78" s="140"/>
      <c r="B78" s="5" t="s">
        <v>0</v>
      </c>
    </row>
    <row r="79" spans="1:13" hidden="1" x14ac:dyDescent="0.25"/>
    <row r="81" spans="1:13" s="35" customFormat="1" ht="15.75" x14ac:dyDescent="0.25">
      <c r="A81" s="21" t="s">
        <v>151</v>
      </c>
      <c r="B81" s="23"/>
      <c r="C81" s="120"/>
      <c r="D81"/>
      <c r="E81"/>
      <c r="F81"/>
      <c r="G81"/>
      <c r="H81"/>
      <c r="I81"/>
      <c r="M81" s="120"/>
    </row>
    <row r="82" spans="1:13" s="35" customFormat="1" ht="24" customHeight="1" x14ac:dyDescent="0.25">
      <c r="A82" s="21" t="s">
        <v>119</v>
      </c>
      <c r="B82"/>
      <c r="C82" s="120"/>
      <c r="D82"/>
      <c r="E82"/>
      <c r="F82" s="149" t="s">
        <v>162</v>
      </c>
      <c r="G82"/>
      <c r="H82"/>
      <c r="I82"/>
      <c r="M82" s="23"/>
    </row>
    <row r="83" spans="1:13" s="35" customFormat="1" x14ac:dyDescent="0.25">
      <c r="A83"/>
      <c r="B83" s="351"/>
      <c r="C83" s="23"/>
      <c r="D83"/>
      <c r="E83"/>
      <c r="F83"/>
      <c r="G83"/>
      <c r="H83"/>
      <c r="I83"/>
    </row>
    <row r="84" spans="1:13" s="35" customFormat="1" x14ac:dyDescent="0.25">
      <c r="A84"/>
      <c r="B84"/>
      <c r="C84"/>
      <c r="D84"/>
      <c r="E84"/>
      <c r="F84"/>
      <c r="G84"/>
      <c r="H84"/>
      <c r="I84"/>
    </row>
    <row r="85" spans="1:13" s="35" customFormat="1" x14ac:dyDescent="0.25">
      <c r="A85" s="150" t="s">
        <v>306</v>
      </c>
      <c r="B85"/>
      <c r="C85"/>
      <c r="D85"/>
      <c r="E85"/>
      <c r="F85"/>
      <c r="G85"/>
      <c r="H85"/>
      <c r="I85"/>
    </row>
    <row r="86" spans="1:13" x14ac:dyDescent="0.25">
      <c r="J86"/>
      <c r="K86"/>
    </row>
  </sheetData>
  <mergeCells count="27">
    <mergeCell ref="A1:I1"/>
    <mergeCell ref="A48:B49"/>
    <mergeCell ref="D5:E5"/>
    <mergeCell ref="D29:E29"/>
    <mergeCell ref="A29:B30"/>
    <mergeCell ref="A5:B6"/>
    <mergeCell ref="H5:I5"/>
    <mergeCell ref="H29:I29"/>
    <mergeCell ref="H48:I48"/>
    <mergeCell ref="D48:E48"/>
    <mergeCell ref="A77:B77"/>
    <mergeCell ref="A74:B74"/>
    <mergeCell ref="A73:B73"/>
    <mergeCell ref="A75:B75"/>
    <mergeCell ref="A76:B76"/>
    <mergeCell ref="J5:J6"/>
    <mergeCell ref="J29:J30"/>
    <mergeCell ref="J48:J49"/>
    <mergeCell ref="F29:G29"/>
    <mergeCell ref="F48:G48"/>
    <mergeCell ref="F5:G5"/>
    <mergeCell ref="K5:L5"/>
    <mergeCell ref="M5:M6"/>
    <mergeCell ref="K29:L29"/>
    <mergeCell ref="M29:M30"/>
    <mergeCell ref="K48:L48"/>
    <mergeCell ref="M48:M49"/>
  </mergeCells>
  <pageMargins left="0.55000000000000004" right="0.17" top="0.92" bottom="1.4" header="0.27559055118110198" footer="0.32"/>
  <pageSetup paperSize="5" scale="91" fitToHeight="0" orientation="landscape" r:id="rId1"/>
  <rowBreaks count="1" manualBreakCount="1">
    <brk id="44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J2" sqref="J1:J1048576"/>
    </sheetView>
  </sheetViews>
  <sheetFormatPr defaultRowHeight="15" x14ac:dyDescent="0.25"/>
  <cols>
    <col min="1" max="1" width="8.140625" customWidth="1"/>
    <col min="2" max="2" width="26.140625" customWidth="1"/>
    <col min="3" max="3" width="14" hidden="1" customWidth="1"/>
    <col min="4" max="4" width="13.140625" customWidth="1"/>
    <col min="5" max="5" width="13.7109375" customWidth="1"/>
    <col min="6" max="6" width="14.140625" customWidth="1"/>
    <col min="7" max="9" width="14.85546875" customWidth="1"/>
    <col min="10" max="10" width="14.42578125" customWidth="1"/>
    <col min="11" max="12" width="15.7109375" customWidth="1"/>
    <col min="13" max="13" width="13.42578125" customWidth="1"/>
  </cols>
  <sheetData>
    <row r="1" spans="1:13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</row>
    <row r="2" spans="1:13" ht="18" x14ac:dyDescent="0.25">
      <c r="A2" s="33" t="s">
        <v>271</v>
      </c>
      <c r="B2" s="33"/>
      <c r="C2" s="1"/>
      <c r="D2" s="1"/>
      <c r="E2" s="1"/>
      <c r="F2" s="1"/>
      <c r="G2" s="1"/>
      <c r="H2" s="1"/>
      <c r="I2" s="1"/>
    </row>
    <row r="3" spans="1:13" x14ac:dyDescent="0.25">
      <c r="A3" s="18" t="s">
        <v>29</v>
      </c>
      <c r="B3" s="19"/>
      <c r="C3" s="19"/>
      <c r="D3" s="19"/>
      <c r="E3" s="19"/>
      <c r="F3" s="19"/>
      <c r="G3" s="19"/>
      <c r="H3" s="19"/>
      <c r="I3" s="19"/>
    </row>
    <row r="4" spans="1:13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3" ht="15" customHeight="1" x14ac:dyDescent="0.25">
      <c r="A5" s="381" t="s">
        <v>10</v>
      </c>
      <c r="B5" s="382"/>
      <c r="C5" s="219">
        <v>2021</v>
      </c>
      <c r="D5" s="386">
        <v>2022</v>
      </c>
      <c r="E5" s="387"/>
      <c r="F5" s="385">
        <v>2023</v>
      </c>
      <c r="G5" s="385"/>
      <c r="H5" s="385">
        <v>2024</v>
      </c>
      <c r="I5" s="385"/>
      <c r="J5" s="400" t="s">
        <v>276</v>
      </c>
      <c r="K5" s="379">
        <v>2025</v>
      </c>
      <c r="L5" s="379"/>
      <c r="M5" s="377" t="s">
        <v>305</v>
      </c>
    </row>
    <row r="6" spans="1:13" ht="44.25" customHeight="1" x14ac:dyDescent="0.25">
      <c r="A6" s="383"/>
      <c r="B6" s="384"/>
      <c r="C6" s="128" t="s">
        <v>8</v>
      </c>
      <c r="D6" s="31" t="s">
        <v>7</v>
      </c>
      <c r="E6" s="148" t="s">
        <v>8</v>
      </c>
      <c r="F6" s="31" t="s">
        <v>7</v>
      </c>
      <c r="G6" s="217" t="s">
        <v>8</v>
      </c>
      <c r="H6" s="31" t="s">
        <v>7</v>
      </c>
      <c r="I6" s="316" t="s">
        <v>8</v>
      </c>
      <c r="J6" s="401"/>
      <c r="K6" s="352" t="s">
        <v>7</v>
      </c>
      <c r="L6" s="353" t="s">
        <v>304</v>
      </c>
      <c r="M6" s="377"/>
    </row>
    <row r="7" spans="1:13" x14ac:dyDescent="0.25">
      <c r="A7" s="90">
        <v>2001</v>
      </c>
      <c r="B7" s="12" t="s">
        <v>5</v>
      </c>
      <c r="C7" s="42">
        <v>2135010.48</v>
      </c>
      <c r="D7" s="28">
        <v>3000000</v>
      </c>
      <c r="E7" s="28">
        <v>0</v>
      </c>
      <c r="F7" s="42">
        <v>2500000</v>
      </c>
      <c r="G7" s="64">
        <v>719460.82</v>
      </c>
      <c r="H7" s="42">
        <v>1000000</v>
      </c>
      <c r="I7" s="64">
        <v>258997.85</v>
      </c>
      <c r="J7" s="116">
        <v>1000000</v>
      </c>
      <c r="K7" s="116">
        <v>1000000</v>
      </c>
      <c r="L7" s="84"/>
      <c r="M7" s="84"/>
    </row>
    <row r="8" spans="1:13" x14ac:dyDescent="0.25">
      <c r="A8" s="90">
        <v>2002</v>
      </c>
      <c r="B8" s="12" t="s">
        <v>18</v>
      </c>
      <c r="C8" s="42"/>
      <c r="D8" s="28"/>
      <c r="E8" s="28"/>
      <c r="F8" s="42"/>
      <c r="G8" s="36"/>
      <c r="H8" s="36"/>
      <c r="I8" s="36"/>
      <c r="J8" s="116"/>
      <c r="K8" s="116"/>
      <c r="L8" s="84"/>
      <c r="M8" s="84"/>
    </row>
    <row r="9" spans="1:13" x14ac:dyDescent="0.25">
      <c r="A9" s="248">
        <v>2102</v>
      </c>
      <c r="B9" s="12" t="s">
        <v>4</v>
      </c>
      <c r="C9" s="42">
        <v>4683438.62</v>
      </c>
      <c r="D9" s="28">
        <v>2000000</v>
      </c>
      <c r="E9" s="28">
        <v>1970000</v>
      </c>
      <c r="F9" s="42">
        <v>1200000</v>
      </c>
      <c r="G9" s="28">
        <v>1185955</v>
      </c>
      <c r="H9" s="28">
        <v>2000000</v>
      </c>
      <c r="I9" s="28">
        <v>1790656.25</v>
      </c>
      <c r="J9" s="116">
        <v>1600000</v>
      </c>
      <c r="K9" s="116">
        <v>2000000</v>
      </c>
      <c r="L9" s="84"/>
      <c r="M9" s="84"/>
    </row>
    <row r="10" spans="1:13" x14ac:dyDescent="0.25">
      <c r="A10" s="248">
        <v>2103</v>
      </c>
      <c r="B10" s="12" t="s">
        <v>3</v>
      </c>
      <c r="C10" s="42"/>
      <c r="D10" s="28">
        <v>1000000</v>
      </c>
      <c r="E10" s="28">
        <v>29000</v>
      </c>
      <c r="F10" s="42">
        <v>2500000</v>
      </c>
      <c r="G10" s="28">
        <v>2499925</v>
      </c>
      <c r="H10" s="28">
        <v>0</v>
      </c>
      <c r="I10" s="28">
        <v>0</v>
      </c>
      <c r="J10" s="116">
        <v>0</v>
      </c>
      <c r="K10" s="116">
        <v>3000000</v>
      </c>
      <c r="L10" s="84"/>
      <c r="M10" s="84"/>
    </row>
    <row r="11" spans="1:13" x14ac:dyDescent="0.25">
      <c r="A11" s="248">
        <v>2104</v>
      </c>
      <c r="B11" s="12" t="s">
        <v>25</v>
      </c>
      <c r="C11" s="42"/>
      <c r="D11" s="28"/>
      <c r="E11" s="28"/>
      <c r="F11" s="42"/>
      <c r="G11" s="28"/>
      <c r="H11" s="36">
        <v>3000000</v>
      </c>
      <c r="I11" s="28">
        <v>0</v>
      </c>
      <c r="J11" s="116">
        <v>0</v>
      </c>
      <c r="K11" s="116">
        <v>0</v>
      </c>
      <c r="L11" s="84"/>
      <c r="M11" s="84"/>
    </row>
    <row r="12" spans="1:13" x14ac:dyDescent="0.25">
      <c r="A12" s="94">
        <v>2106</v>
      </c>
      <c r="B12" s="6" t="s">
        <v>2</v>
      </c>
      <c r="C12" s="42">
        <v>92400</v>
      </c>
      <c r="D12" s="28">
        <v>1000000</v>
      </c>
      <c r="E12" s="28">
        <v>0</v>
      </c>
      <c r="F12" s="42">
        <v>500000</v>
      </c>
      <c r="G12" s="28">
        <v>0</v>
      </c>
      <c r="H12" s="42">
        <v>500000</v>
      </c>
      <c r="I12" s="28">
        <v>0</v>
      </c>
      <c r="J12" s="116">
        <v>1400000</v>
      </c>
      <c r="K12" s="116">
        <v>1400000</v>
      </c>
      <c r="L12" s="84"/>
      <c r="M12" s="84"/>
    </row>
    <row r="13" spans="1:13" x14ac:dyDescent="0.25">
      <c r="A13" s="249">
        <v>2401</v>
      </c>
      <c r="B13" s="81" t="s">
        <v>13</v>
      </c>
      <c r="C13" s="42"/>
      <c r="D13" s="28">
        <v>500000</v>
      </c>
      <c r="E13" s="28">
        <v>189190</v>
      </c>
      <c r="F13" s="42">
        <v>500000</v>
      </c>
      <c r="G13" s="28">
        <v>319415</v>
      </c>
      <c r="H13" s="28">
        <v>0</v>
      </c>
      <c r="I13" s="28"/>
      <c r="J13" s="116">
        <v>0</v>
      </c>
      <c r="K13" s="116">
        <v>0</v>
      </c>
      <c r="L13" s="84"/>
      <c r="M13" s="84"/>
    </row>
    <row r="14" spans="1:13" x14ac:dyDescent="0.25">
      <c r="A14" s="248">
        <v>2507</v>
      </c>
      <c r="B14" s="8" t="s">
        <v>1</v>
      </c>
      <c r="C14" s="42">
        <v>0</v>
      </c>
      <c r="D14" s="28">
        <v>1000000</v>
      </c>
      <c r="E14" s="28">
        <v>0</v>
      </c>
      <c r="F14" s="42">
        <v>1000000</v>
      </c>
      <c r="G14" s="28">
        <v>0</v>
      </c>
      <c r="H14" s="28">
        <v>0</v>
      </c>
      <c r="I14" s="28"/>
      <c r="J14" s="116">
        <v>0</v>
      </c>
      <c r="K14" s="116">
        <v>2000000</v>
      </c>
      <c r="L14" s="84"/>
      <c r="M14" s="84"/>
    </row>
    <row r="15" spans="1:13" ht="16.5" thickBot="1" x14ac:dyDescent="0.3">
      <c r="A15" s="5" t="s">
        <v>0</v>
      </c>
      <c r="B15" s="5"/>
      <c r="C15" s="3">
        <f t="shared" ref="C15" si="0">SUM(C7:C14)</f>
        <v>6910849.0999999996</v>
      </c>
      <c r="D15" s="3">
        <f>SUM(D7:D14)</f>
        <v>8500000</v>
      </c>
      <c r="E15" s="3">
        <f t="shared" ref="E15:G15" si="1">SUM(E7:E14)</f>
        <v>2188190</v>
      </c>
      <c r="F15" s="3">
        <f t="shared" si="1"/>
        <v>8200000</v>
      </c>
      <c r="G15" s="3">
        <f t="shared" si="1"/>
        <v>4724755.82</v>
      </c>
      <c r="H15" s="3">
        <f>SUM(H7:H14)</f>
        <v>6500000</v>
      </c>
      <c r="I15" s="3">
        <f t="shared" ref="I15" si="2">SUM(I7:I14)</f>
        <v>2049654.1</v>
      </c>
      <c r="J15" s="3">
        <f>SUM(J7:J14)</f>
        <v>4000000</v>
      </c>
      <c r="K15" s="350">
        <f>SUM(K7:K14)</f>
        <v>9400000</v>
      </c>
      <c r="L15" s="84"/>
      <c r="M15" s="84"/>
    </row>
    <row r="16" spans="1:13" ht="16.5" thickTop="1" x14ac:dyDescent="0.25">
      <c r="A16" s="27"/>
      <c r="B16" s="27"/>
      <c r="C16" s="26"/>
      <c r="D16" s="26"/>
      <c r="E16" s="26"/>
      <c r="F16" s="26"/>
      <c r="G16" s="26"/>
      <c r="H16" s="26"/>
      <c r="I16" s="26"/>
    </row>
    <row r="17" spans="1:13" ht="15.75" x14ac:dyDescent="0.25">
      <c r="A17" s="27"/>
      <c r="B17" s="27"/>
      <c r="C17" s="26"/>
      <c r="D17" s="26"/>
      <c r="E17" s="26"/>
      <c r="F17" s="26"/>
      <c r="G17" s="26"/>
      <c r="H17" s="26"/>
      <c r="I17" s="26"/>
    </row>
    <row r="18" spans="1:13" ht="15.75" x14ac:dyDescent="0.25">
      <c r="A18" s="27"/>
      <c r="B18" s="27"/>
      <c r="C18" s="26"/>
      <c r="D18" s="26"/>
      <c r="E18" s="26"/>
      <c r="F18" s="26"/>
      <c r="G18" s="26"/>
      <c r="H18" s="26"/>
      <c r="I18" s="26"/>
    </row>
    <row r="19" spans="1:13" s="35" customFormat="1" ht="15.75" x14ac:dyDescent="0.25">
      <c r="A19" s="21" t="s">
        <v>151</v>
      </c>
      <c r="B19" s="23"/>
      <c r="C19" s="120"/>
      <c r="D19"/>
      <c r="E19"/>
      <c r="F19"/>
      <c r="G19"/>
      <c r="H19"/>
      <c r="I19"/>
      <c r="M19" s="120"/>
    </row>
    <row r="20" spans="1:13" s="35" customFormat="1" ht="24" customHeight="1" x14ac:dyDescent="0.25">
      <c r="A20" s="21" t="s">
        <v>119</v>
      </c>
      <c r="B20"/>
      <c r="C20" s="120"/>
      <c r="D20"/>
      <c r="E20"/>
      <c r="F20" s="149" t="s">
        <v>162</v>
      </c>
      <c r="G20"/>
      <c r="H20"/>
      <c r="I20"/>
      <c r="M20" s="23"/>
    </row>
    <row r="21" spans="1:13" s="35" customFormat="1" x14ac:dyDescent="0.25">
      <c r="A21"/>
      <c r="B21" s="351"/>
      <c r="C21" s="23"/>
      <c r="D21"/>
      <c r="E21"/>
      <c r="F21"/>
      <c r="G21"/>
      <c r="H21"/>
      <c r="I21"/>
    </row>
    <row r="22" spans="1:13" s="35" customFormat="1" x14ac:dyDescent="0.25">
      <c r="A22"/>
      <c r="B22"/>
      <c r="C22"/>
      <c r="D22"/>
      <c r="E22"/>
      <c r="F22"/>
      <c r="G22"/>
      <c r="H22"/>
      <c r="I22"/>
    </row>
    <row r="23" spans="1:13" s="35" customFormat="1" x14ac:dyDescent="0.25">
      <c r="A23" s="150" t="s">
        <v>306</v>
      </c>
      <c r="B23"/>
      <c r="C23"/>
      <c r="D23"/>
      <c r="E23"/>
      <c r="F23"/>
      <c r="G23"/>
      <c r="H23"/>
      <c r="I23"/>
    </row>
  </sheetData>
  <mergeCells count="8">
    <mergeCell ref="M5:M6"/>
    <mergeCell ref="A1:I1"/>
    <mergeCell ref="A5:B6"/>
    <mergeCell ref="D5:E5"/>
    <mergeCell ref="F5:G5"/>
    <mergeCell ref="H5:I5"/>
    <mergeCell ref="J5:J6"/>
    <mergeCell ref="K5:L5"/>
  </mergeCells>
  <pageMargins left="0.7" right="0.7" top="0.75" bottom="0.75" header="0.3" footer="0.3"/>
  <pageSetup paperSize="5" scale="9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3" zoomScaleNormal="100" workbookViewId="0">
      <selection activeCell="K16" sqref="K1:K1048576"/>
    </sheetView>
  </sheetViews>
  <sheetFormatPr defaultRowHeight="15" x14ac:dyDescent="0.25"/>
  <cols>
    <col min="1" max="1" width="7.85546875" customWidth="1"/>
    <col min="2" max="2" width="26.140625" customWidth="1"/>
    <col min="3" max="3" width="14.5703125" hidden="1" customWidth="1"/>
    <col min="4" max="4" width="14.85546875" hidden="1" customWidth="1"/>
    <col min="5" max="5" width="15.7109375" customWidth="1"/>
    <col min="6" max="6" width="15.140625" customWidth="1"/>
    <col min="7" max="7" width="14.85546875" customWidth="1"/>
    <col min="8" max="9" width="16.140625" customWidth="1"/>
    <col min="10" max="10" width="14.5703125" customWidth="1"/>
    <col min="11" max="11" width="15.140625" customWidth="1"/>
    <col min="12" max="12" width="16" customWidth="1"/>
    <col min="13" max="13" width="16.28515625" customWidth="1"/>
    <col min="14" max="14" width="14.7109375" customWidth="1"/>
  </cols>
  <sheetData>
    <row r="1" spans="1:14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4" ht="18" x14ac:dyDescent="0.25">
      <c r="A2" s="33" t="s">
        <v>28</v>
      </c>
      <c r="B2" s="33"/>
      <c r="C2" s="1"/>
      <c r="D2" s="1"/>
      <c r="E2" s="1"/>
      <c r="F2" s="1"/>
      <c r="G2" s="1"/>
      <c r="H2" s="1"/>
      <c r="I2" s="1"/>
      <c r="J2" s="1"/>
    </row>
    <row r="3" spans="1:14" x14ac:dyDescent="0.25">
      <c r="A3" s="18" t="s">
        <v>12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  <c r="J4" s="1"/>
    </row>
    <row r="5" spans="1:14" ht="15" customHeight="1" x14ac:dyDescent="0.25">
      <c r="A5" s="381" t="s">
        <v>10</v>
      </c>
      <c r="B5" s="382"/>
      <c r="C5" s="215">
        <v>2021</v>
      </c>
      <c r="E5" s="392">
        <v>2022</v>
      </c>
      <c r="F5" s="392"/>
      <c r="G5" s="403">
        <v>2023</v>
      </c>
      <c r="H5" s="404"/>
      <c r="I5" s="403">
        <v>2024</v>
      </c>
      <c r="J5" s="404"/>
      <c r="K5" s="400" t="s">
        <v>276</v>
      </c>
      <c r="L5" s="379">
        <v>2025</v>
      </c>
      <c r="M5" s="379"/>
      <c r="N5" s="377" t="s">
        <v>305</v>
      </c>
    </row>
    <row r="6" spans="1:14" ht="48.75" customHeight="1" x14ac:dyDescent="0.25">
      <c r="A6" s="383"/>
      <c r="B6" s="384"/>
      <c r="C6" s="128" t="s">
        <v>8</v>
      </c>
      <c r="D6" s="96" t="s">
        <v>6</v>
      </c>
      <c r="E6" s="126" t="s">
        <v>7</v>
      </c>
      <c r="F6" s="148" t="s">
        <v>8</v>
      </c>
      <c r="G6" s="126" t="s">
        <v>7</v>
      </c>
      <c r="H6" s="217" t="s">
        <v>8</v>
      </c>
      <c r="I6" s="126" t="s">
        <v>7</v>
      </c>
      <c r="J6" s="316" t="s">
        <v>8</v>
      </c>
      <c r="K6" s="401"/>
      <c r="L6" s="352" t="s">
        <v>7</v>
      </c>
      <c r="M6" s="353" t="s">
        <v>304</v>
      </c>
      <c r="N6" s="377"/>
    </row>
    <row r="7" spans="1:14" x14ac:dyDescent="0.25">
      <c r="A7" s="90">
        <v>2001</v>
      </c>
      <c r="B7" s="12" t="s">
        <v>5</v>
      </c>
      <c r="C7" s="36">
        <v>820718.22</v>
      </c>
      <c r="D7" s="36">
        <v>500000</v>
      </c>
      <c r="E7" s="36">
        <v>500000</v>
      </c>
      <c r="F7" s="28">
        <v>0</v>
      </c>
      <c r="G7" s="28">
        <v>0</v>
      </c>
      <c r="H7" s="28"/>
      <c r="I7" s="36">
        <v>1000000</v>
      </c>
      <c r="J7" s="28">
        <v>0</v>
      </c>
      <c r="K7" s="36">
        <v>1000000</v>
      </c>
      <c r="L7" s="36">
        <v>1000000</v>
      </c>
      <c r="M7" s="84"/>
      <c r="N7" s="84"/>
    </row>
    <row r="8" spans="1:14" x14ac:dyDescent="0.25">
      <c r="A8" s="248">
        <v>2003</v>
      </c>
      <c r="B8" s="15" t="s">
        <v>17</v>
      </c>
      <c r="C8" s="36">
        <v>0</v>
      </c>
      <c r="D8" s="28">
        <v>1000000</v>
      </c>
      <c r="E8" s="28">
        <v>1000000</v>
      </c>
      <c r="F8" s="28">
        <v>0</v>
      </c>
      <c r="G8" s="28">
        <v>1000000</v>
      </c>
      <c r="H8" s="28">
        <v>80000</v>
      </c>
      <c r="I8" s="84"/>
      <c r="J8" s="28"/>
      <c r="K8" s="36">
        <v>0</v>
      </c>
      <c r="L8" s="36"/>
      <c r="M8" s="84"/>
      <c r="N8" s="84"/>
    </row>
    <row r="9" spans="1:14" ht="15" hidden="1" customHeight="1" x14ac:dyDescent="0.25">
      <c r="A9" s="248">
        <v>2005</v>
      </c>
      <c r="B9" s="12" t="s">
        <v>15</v>
      </c>
      <c r="C9" s="36"/>
      <c r="D9" s="28">
        <v>0</v>
      </c>
      <c r="E9" s="7"/>
      <c r="F9" s="28"/>
      <c r="G9" s="28"/>
      <c r="H9" s="28"/>
      <c r="I9" s="84"/>
      <c r="J9" s="28"/>
      <c r="K9" s="36"/>
      <c r="L9" s="36"/>
      <c r="M9" s="84"/>
      <c r="N9" s="84"/>
    </row>
    <row r="10" spans="1:14" x14ac:dyDescent="0.25">
      <c r="A10" s="248">
        <v>2102</v>
      </c>
      <c r="B10" s="12" t="s">
        <v>4</v>
      </c>
      <c r="C10" s="36">
        <v>193934</v>
      </c>
      <c r="D10" s="28">
        <v>23750000</v>
      </c>
      <c r="E10" s="28">
        <v>5000000</v>
      </c>
      <c r="F10" s="28">
        <v>3077423.23</v>
      </c>
      <c r="G10" s="28">
        <v>1250000</v>
      </c>
      <c r="H10" s="28">
        <v>952744</v>
      </c>
      <c r="I10" s="36">
        <v>1500000</v>
      </c>
      <c r="J10" s="28">
        <v>1313381.5</v>
      </c>
      <c r="K10" s="36">
        <v>3000000</v>
      </c>
      <c r="L10" s="36">
        <v>28000000</v>
      </c>
      <c r="M10" s="84"/>
      <c r="N10" s="84"/>
    </row>
    <row r="11" spans="1:14" x14ac:dyDescent="0.25">
      <c r="A11" s="248">
        <v>2103</v>
      </c>
      <c r="B11" s="12" t="s">
        <v>3</v>
      </c>
      <c r="C11" s="36">
        <v>1514329</v>
      </c>
      <c r="D11" s="28">
        <v>1250000</v>
      </c>
      <c r="E11" s="28">
        <v>1000000</v>
      </c>
      <c r="F11" s="28">
        <v>779228</v>
      </c>
      <c r="G11" s="28">
        <v>1000000</v>
      </c>
      <c r="H11" s="28">
        <v>760695</v>
      </c>
      <c r="I11" s="28">
        <v>1500000</v>
      </c>
      <c r="J11" s="28">
        <v>2457051</v>
      </c>
      <c r="K11" s="36">
        <v>4000000</v>
      </c>
      <c r="L11" s="36">
        <v>4000000</v>
      </c>
      <c r="M11" s="84"/>
      <c r="N11" s="84"/>
    </row>
    <row r="12" spans="1:14" x14ac:dyDescent="0.25">
      <c r="A12" s="247">
        <v>2106</v>
      </c>
      <c r="B12" s="6" t="s">
        <v>2</v>
      </c>
      <c r="C12" s="36">
        <v>0</v>
      </c>
      <c r="D12" s="28">
        <v>3900000</v>
      </c>
      <c r="E12" s="28">
        <v>3000000</v>
      </c>
      <c r="F12" s="28">
        <v>0</v>
      </c>
      <c r="G12" s="28">
        <v>1000000</v>
      </c>
      <c r="H12" s="28">
        <v>0</v>
      </c>
      <c r="I12" s="28">
        <v>2000000</v>
      </c>
      <c r="J12" s="28">
        <v>0</v>
      </c>
      <c r="K12" s="28">
        <v>0</v>
      </c>
      <c r="L12" s="36">
        <v>1000000</v>
      </c>
      <c r="M12" s="84"/>
      <c r="N12" s="84"/>
    </row>
    <row r="13" spans="1:14" x14ac:dyDescent="0.25">
      <c r="A13" s="249">
        <v>2401</v>
      </c>
      <c r="B13" s="12" t="s">
        <v>13</v>
      </c>
      <c r="C13" s="36"/>
      <c r="D13" s="28">
        <v>3400000</v>
      </c>
      <c r="E13" s="28">
        <v>1000000</v>
      </c>
      <c r="F13" s="28">
        <v>710173</v>
      </c>
      <c r="G13" s="28">
        <v>1000000</v>
      </c>
      <c r="H13" s="28">
        <v>374073.3</v>
      </c>
      <c r="I13" s="28">
        <v>0</v>
      </c>
      <c r="J13" s="28"/>
      <c r="K13" s="36"/>
      <c r="L13" s="36"/>
      <c r="M13" s="84"/>
      <c r="N13" s="84"/>
    </row>
    <row r="14" spans="1:14" x14ac:dyDescent="0.25">
      <c r="A14" s="244">
        <v>2505</v>
      </c>
      <c r="B14" s="8" t="s">
        <v>27</v>
      </c>
      <c r="C14" s="36">
        <v>0</v>
      </c>
      <c r="D14" s="28">
        <v>500000</v>
      </c>
      <c r="E14" s="28">
        <v>500000</v>
      </c>
      <c r="F14" s="28">
        <v>0</v>
      </c>
      <c r="G14" s="28">
        <v>500000</v>
      </c>
      <c r="H14" s="28">
        <v>0</v>
      </c>
      <c r="I14" s="28">
        <v>500000</v>
      </c>
      <c r="J14" s="28">
        <v>129505</v>
      </c>
      <c r="K14" s="36"/>
      <c r="L14" s="36"/>
      <c r="M14" s="84"/>
      <c r="N14" s="84"/>
    </row>
    <row r="15" spans="1:14" ht="16.5" thickBot="1" x14ac:dyDescent="0.3">
      <c r="A15" s="5" t="s">
        <v>0</v>
      </c>
      <c r="B15" s="5"/>
      <c r="C15" s="3">
        <f t="shared" ref="C15:H15" si="0">SUM(C7:C14)</f>
        <v>2528981.2199999997</v>
      </c>
      <c r="D15" s="3">
        <f t="shared" si="0"/>
        <v>34300000</v>
      </c>
      <c r="E15" s="3">
        <f t="shared" si="0"/>
        <v>12000000</v>
      </c>
      <c r="F15" s="3">
        <f t="shared" si="0"/>
        <v>4566824.2300000004</v>
      </c>
      <c r="G15" s="3">
        <f t="shared" si="0"/>
        <v>5750000</v>
      </c>
      <c r="H15" s="3">
        <f t="shared" si="0"/>
        <v>2167512.2999999998</v>
      </c>
      <c r="I15" s="3">
        <f>SUM(I7:I14)</f>
        <v>6500000</v>
      </c>
      <c r="J15" s="3">
        <f t="shared" ref="J15:L15" si="1">SUM(J7:J14)</f>
        <v>3899937.5</v>
      </c>
      <c r="K15" s="3">
        <f t="shared" ref="K15" si="2">SUM(K7:K14)</f>
        <v>8000000</v>
      </c>
      <c r="L15" s="350">
        <f t="shared" si="1"/>
        <v>34000000</v>
      </c>
      <c r="M15" s="84"/>
      <c r="N15" s="84"/>
    </row>
    <row r="16" spans="1:14" ht="16.5" thickTop="1" x14ac:dyDescent="0.25">
      <c r="A16" s="25"/>
      <c r="B16" s="246"/>
      <c r="C16" s="23"/>
      <c r="D16" s="23"/>
      <c r="E16" s="23"/>
      <c r="F16" s="23"/>
      <c r="G16" s="23"/>
      <c r="H16" s="23"/>
      <c r="I16" s="23"/>
      <c r="J16" s="23"/>
    </row>
    <row r="17" spans="1:14" x14ac:dyDescent="0.25">
      <c r="A17" s="19"/>
      <c r="B17" s="18"/>
      <c r="C17" s="23"/>
      <c r="D17" s="23"/>
      <c r="E17" s="23"/>
      <c r="F17" s="23"/>
      <c r="G17" s="23"/>
      <c r="H17" s="23"/>
      <c r="I17" s="23"/>
      <c r="J17" s="23"/>
    </row>
    <row r="18" spans="1:14" x14ac:dyDescent="0.2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4" ht="15.75" x14ac:dyDescent="0.25">
      <c r="A19" s="18" t="s">
        <v>26</v>
      </c>
      <c r="B19" s="17"/>
      <c r="C19" s="1"/>
      <c r="D19" s="1"/>
      <c r="E19" s="1"/>
      <c r="F19" s="1"/>
      <c r="G19" s="1"/>
      <c r="H19" s="1"/>
      <c r="I19" s="1"/>
      <c r="J19" s="1"/>
    </row>
    <row r="20" spans="1:14" ht="15" customHeight="1" x14ac:dyDescent="0.25">
      <c r="A20" s="381" t="s">
        <v>130</v>
      </c>
      <c r="B20" s="382"/>
      <c r="C20" s="215">
        <v>2021</v>
      </c>
      <c r="D20" s="30">
        <v>2022</v>
      </c>
      <c r="E20" s="392">
        <v>2022</v>
      </c>
      <c r="F20" s="392"/>
      <c r="G20" s="403">
        <v>2023</v>
      </c>
      <c r="H20" s="404"/>
      <c r="I20" s="403">
        <v>2024</v>
      </c>
      <c r="J20" s="404"/>
      <c r="K20" s="400" t="s">
        <v>276</v>
      </c>
      <c r="L20" s="379">
        <v>2025</v>
      </c>
      <c r="M20" s="379"/>
      <c r="N20" s="377" t="s">
        <v>305</v>
      </c>
    </row>
    <row r="21" spans="1:14" ht="45" customHeight="1" x14ac:dyDescent="0.25">
      <c r="A21" s="383"/>
      <c r="B21" s="384"/>
      <c r="C21" s="128" t="s">
        <v>8</v>
      </c>
      <c r="D21" s="30" t="s">
        <v>6</v>
      </c>
      <c r="E21" s="31" t="s">
        <v>7</v>
      </c>
      <c r="F21" s="148" t="s">
        <v>8</v>
      </c>
      <c r="G21" s="126" t="s">
        <v>7</v>
      </c>
      <c r="H21" s="217" t="s">
        <v>8</v>
      </c>
      <c r="I21" s="126" t="s">
        <v>7</v>
      </c>
      <c r="J21" s="316" t="s">
        <v>8</v>
      </c>
      <c r="K21" s="401"/>
      <c r="L21" s="352" t="s">
        <v>7</v>
      </c>
      <c r="M21" s="353" t="s">
        <v>304</v>
      </c>
      <c r="N21" s="377"/>
    </row>
    <row r="22" spans="1:14" x14ac:dyDescent="0.25">
      <c r="A22" s="90">
        <v>2001</v>
      </c>
      <c r="B22" s="15" t="s">
        <v>5</v>
      </c>
      <c r="C22" s="36">
        <v>698167.99</v>
      </c>
      <c r="D22" s="36">
        <v>14100000</v>
      </c>
      <c r="E22" s="28">
        <v>5000000</v>
      </c>
      <c r="F22" s="28">
        <v>1473679.2</v>
      </c>
      <c r="G22" s="28">
        <v>6000000</v>
      </c>
      <c r="H22" s="28">
        <v>4070394.26</v>
      </c>
      <c r="I22" s="28">
        <v>4000000</v>
      </c>
      <c r="J22" s="28">
        <v>3044819.51</v>
      </c>
      <c r="K22" s="28">
        <v>0</v>
      </c>
      <c r="L22" s="36">
        <v>2000000</v>
      </c>
      <c r="M22" s="84"/>
      <c r="N22" s="84"/>
    </row>
    <row r="23" spans="1:14" x14ac:dyDescent="0.25">
      <c r="A23" s="248">
        <v>2002</v>
      </c>
      <c r="B23" s="15" t="s">
        <v>18</v>
      </c>
      <c r="C23" s="36">
        <v>109500</v>
      </c>
      <c r="D23" s="28">
        <v>1150000</v>
      </c>
      <c r="E23" s="28">
        <v>500000</v>
      </c>
      <c r="F23" s="28">
        <v>0</v>
      </c>
      <c r="G23" s="28">
        <v>500000</v>
      </c>
      <c r="H23" s="28">
        <v>412334</v>
      </c>
      <c r="I23" s="84"/>
      <c r="J23" s="28"/>
      <c r="K23" s="28">
        <v>0</v>
      </c>
      <c r="L23" s="36"/>
      <c r="M23" s="84"/>
      <c r="N23" s="84"/>
    </row>
    <row r="24" spans="1:14" x14ac:dyDescent="0.25">
      <c r="A24" s="248">
        <v>2003</v>
      </c>
      <c r="B24" s="15" t="s">
        <v>17</v>
      </c>
      <c r="C24" s="36">
        <v>0</v>
      </c>
      <c r="D24" s="28">
        <v>12000000</v>
      </c>
      <c r="E24" s="28">
        <v>500000</v>
      </c>
      <c r="F24" s="28">
        <v>0</v>
      </c>
      <c r="G24" s="28">
        <v>500000</v>
      </c>
      <c r="H24" s="28">
        <v>428414</v>
      </c>
      <c r="I24" s="28">
        <v>800000</v>
      </c>
      <c r="J24" s="28">
        <v>0</v>
      </c>
      <c r="K24" s="28">
        <v>0</v>
      </c>
      <c r="L24" s="36">
        <v>2000000</v>
      </c>
      <c r="M24" s="84"/>
      <c r="N24" s="84"/>
    </row>
    <row r="25" spans="1:14" x14ac:dyDescent="0.25">
      <c r="A25" s="248">
        <v>2104</v>
      </c>
      <c r="B25" s="12" t="s">
        <v>25</v>
      </c>
      <c r="C25" s="36">
        <v>19190316.5</v>
      </c>
      <c r="D25" s="28">
        <v>25000000</v>
      </c>
      <c r="E25" s="28">
        <v>10000000</v>
      </c>
      <c r="F25" s="28">
        <v>12913036.949999999</v>
      </c>
      <c r="G25" s="28">
        <v>10000000</v>
      </c>
      <c r="H25" s="28">
        <v>2770274.25</v>
      </c>
      <c r="I25" s="28">
        <v>37500000</v>
      </c>
      <c r="J25" s="28">
        <v>22262841.809999999</v>
      </c>
      <c r="K25" s="28">
        <v>2000000</v>
      </c>
      <c r="L25" s="36">
        <v>2000000</v>
      </c>
      <c r="M25" s="84"/>
      <c r="N25" s="84"/>
    </row>
    <row r="26" spans="1:14" ht="16.5" thickBot="1" x14ac:dyDescent="0.3">
      <c r="A26" s="5" t="s">
        <v>0</v>
      </c>
      <c r="B26" s="5"/>
      <c r="C26" s="3">
        <f t="shared" ref="C26:J26" si="3">SUM(C22:C25)</f>
        <v>19997984.489999998</v>
      </c>
      <c r="D26" s="3">
        <f t="shared" si="3"/>
        <v>52250000</v>
      </c>
      <c r="E26" s="3">
        <f t="shared" si="3"/>
        <v>16000000</v>
      </c>
      <c r="F26" s="3">
        <f t="shared" si="3"/>
        <v>14386716.149999999</v>
      </c>
      <c r="G26" s="3">
        <f t="shared" si="3"/>
        <v>17000000</v>
      </c>
      <c r="H26" s="3">
        <f t="shared" si="3"/>
        <v>7681416.5099999998</v>
      </c>
      <c r="I26" s="3">
        <f t="shared" si="3"/>
        <v>42300000</v>
      </c>
      <c r="J26" s="3">
        <f t="shared" si="3"/>
        <v>25307661.32</v>
      </c>
      <c r="K26" s="3">
        <f>SUM(K22:K25)</f>
        <v>2000000</v>
      </c>
      <c r="L26" s="350">
        <f>SUM(L22:L25)</f>
        <v>6000000</v>
      </c>
      <c r="M26" s="84"/>
      <c r="N26" s="84"/>
    </row>
    <row r="27" spans="1:14" ht="15.75" thickTop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18.75" customHeight="1" thickBot="1" x14ac:dyDescent="0.3">
      <c r="A29" s="25"/>
      <c r="B29" s="27" t="s">
        <v>131</v>
      </c>
      <c r="C29" s="193">
        <f t="shared" ref="C29:L29" si="4">C15+C26</f>
        <v>22526965.709999997</v>
      </c>
      <c r="D29" s="193">
        <f t="shared" si="4"/>
        <v>86550000</v>
      </c>
      <c r="E29" s="193">
        <f t="shared" si="4"/>
        <v>28000000</v>
      </c>
      <c r="F29" s="193">
        <f t="shared" si="4"/>
        <v>18953540.379999999</v>
      </c>
      <c r="G29" s="193">
        <f t="shared" si="4"/>
        <v>22750000</v>
      </c>
      <c r="H29" s="193">
        <f t="shared" si="4"/>
        <v>9848928.8099999987</v>
      </c>
      <c r="I29" s="193">
        <f t="shared" si="4"/>
        <v>48800000</v>
      </c>
      <c r="J29" s="193">
        <f t="shared" si="4"/>
        <v>29207598.82</v>
      </c>
      <c r="K29" s="193">
        <f t="shared" ref="K29" si="5">K15+K26</f>
        <v>10000000</v>
      </c>
      <c r="L29" s="193">
        <f t="shared" si="4"/>
        <v>40000000</v>
      </c>
    </row>
    <row r="30" spans="1:14" ht="16.5" thickTop="1" x14ac:dyDescent="0.25">
      <c r="A30" s="25"/>
      <c r="B30" s="27"/>
      <c r="C30" s="109"/>
      <c r="D30" s="109"/>
      <c r="E30" s="109"/>
      <c r="F30" s="109"/>
      <c r="G30" s="109"/>
      <c r="H30" s="109"/>
      <c r="I30" s="109"/>
      <c r="J30" s="109"/>
    </row>
    <row r="31" spans="1:14" ht="15.75" x14ac:dyDescent="0.25">
      <c r="B31" s="246"/>
      <c r="D31" s="120" t="s">
        <v>133</v>
      </c>
    </row>
    <row r="32" spans="1:14" s="35" customFormat="1" ht="15.75" x14ac:dyDescent="0.25">
      <c r="A32" s="21" t="s">
        <v>151</v>
      </c>
      <c r="B32" s="23"/>
      <c r="C32" s="120"/>
      <c r="D32"/>
      <c r="E32"/>
      <c r="F32"/>
      <c r="G32"/>
      <c r="H32"/>
      <c r="I32"/>
      <c r="M32" s="120"/>
    </row>
    <row r="33" spans="1:13" s="35" customFormat="1" ht="24" customHeight="1" x14ac:dyDescent="0.25">
      <c r="A33" s="21" t="s">
        <v>119</v>
      </c>
      <c r="B33"/>
      <c r="C33" s="120"/>
      <c r="D33"/>
      <c r="E33"/>
      <c r="F33" s="149" t="s">
        <v>162</v>
      </c>
      <c r="G33"/>
      <c r="H33"/>
      <c r="I33"/>
      <c r="M33" s="23"/>
    </row>
    <row r="34" spans="1:13" s="35" customFormat="1" x14ac:dyDescent="0.25">
      <c r="A34"/>
      <c r="B34" s="351"/>
      <c r="C34" s="23"/>
      <c r="D34"/>
      <c r="E34"/>
      <c r="F34"/>
      <c r="G34"/>
      <c r="H34"/>
      <c r="I34"/>
    </row>
    <row r="35" spans="1:13" s="35" customFormat="1" x14ac:dyDescent="0.25">
      <c r="A35"/>
      <c r="B35"/>
      <c r="C35"/>
      <c r="D35"/>
      <c r="E35"/>
      <c r="F35"/>
      <c r="G35"/>
      <c r="H35"/>
      <c r="I35"/>
    </row>
    <row r="36" spans="1:13" s="35" customFormat="1" x14ac:dyDescent="0.25">
      <c r="A36" s="150" t="s">
        <v>306</v>
      </c>
      <c r="B36"/>
      <c r="C36"/>
      <c r="D36"/>
      <c r="E36"/>
      <c r="F36"/>
      <c r="G36"/>
      <c r="H36"/>
      <c r="I36"/>
    </row>
  </sheetData>
  <mergeCells count="15">
    <mergeCell ref="A1:J1"/>
    <mergeCell ref="E5:F5"/>
    <mergeCell ref="E20:F20"/>
    <mergeCell ref="G5:H5"/>
    <mergeCell ref="G20:H20"/>
    <mergeCell ref="I5:J5"/>
    <mergeCell ref="I20:J20"/>
    <mergeCell ref="A5:B6"/>
    <mergeCell ref="A20:B21"/>
    <mergeCell ref="L20:M20"/>
    <mergeCell ref="N20:N21"/>
    <mergeCell ref="L5:M5"/>
    <mergeCell ref="N5:N6"/>
    <mergeCell ref="K20:K21"/>
    <mergeCell ref="K5:K6"/>
  </mergeCells>
  <pageMargins left="0.7" right="0.7" top="0.48" bottom="0.57999999999999996" header="0.3" footer="0.3"/>
  <pageSetup paperSize="5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Normal="100" workbookViewId="0">
      <selection activeCell="K2" sqref="K1:K1048576"/>
    </sheetView>
  </sheetViews>
  <sheetFormatPr defaultRowHeight="15" x14ac:dyDescent="0.25"/>
  <cols>
    <col min="2" max="2" width="25" customWidth="1"/>
    <col min="3" max="4" width="13.7109375" hidden="1" customWidth="1"/>
    <col min="5" max="5" width="14.7109375" customWidth="1"/>
    <col min="6" max="6" width="14" customWidth="1"/>
    <col min="7" max="7" width="13.28515625" customWidth="1"/>
    <col min="8" max="8" width="15.28515625" customWidth="1"/>
    <col min="9" max="9" width="16" customWidth="1"/>
    <col min="10" max="10" width="14.140625" customWidth="1"/>
    <col min="11" max="11" width="14.42578125" customWidth="1"/>
    <col min="12" max="12" width="15.5703125" customWidth="1"/>
    <col min="13" max="13" width="16" customWidth="1"/>
    <col min="14" max="14" width="17.5703125" customWidth="1"/>
  </cols>
  <sheetData>
    <row r="1" spans="1:14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4" ht="18" x14ac:dyDescent="0.25">
      <c r="A2" s="33" t="s">
        <v>24</v>
      </c>
      <c r="B2" s="33"/>
      <c r="C2" s="1"/>
      <c r="D2" s="1"/>
      <c r="E2" s="1"/>
      <c r="F2" s="1"/>
      <c r="G2" s="1"/>
      <c r="H2" s="1"/>
      <c r="I2" s="1"/>
      <c r="J2" s="1"/>
    </row>
    <row r="3" spans="1:14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15.75" x14ac:dyDescent="0.25">
      <c r="A4" s="18" t="s">
        <v>22</v>
      </c>
      <c r="B4" s="17"/>
      <c r="C4" s="1"/>
      <c r="D4" s="1"/>
      <c r="E4" s="1"/>
      <c r="F4" s="1"/>
      <c r="G4" s="1"/>
      <c r="H4" s="1"/>
      <c r="I4" s="1"/>
      <c r="J4" s="1"/>
    </row>
    <row r="5" spans="1:14" ht="15" customHeight="1" x14ac:dyDescent="0.25">
      <c r="A5" s="381" t="s">
        <v>10</v>
      </c>
      <c r="B5" s="382"/>
      <c r="C5" s="219">
        <v>2021</v>
      </c>
      <c r="E5" s="386">
        <v>2022</v>
      </c>
      <c r="F5" s="387"/>
      <c r="G5" s="385">
        <v>2023</v>
      </c>
      <c r="H5" s="385"/>
      <c r="I5" s="385">
        <v>2024</v>
      </c>
      <c r="J5" s="385"/>
      <c r="K5" s="400" t="s">
        <v>276</v>
      </c>
      <c r="L5" s="379">
        <v>2025</v>
      </c>
      <c r="M5" s="379"/>
      <c r="N5" s="377" t="s">
        <v>305</v>
      </c>
    </row>
    <row r="6" spans="1:14" ht="51" customHeight="1" x14ac:dyDescent="0.25">
      <c r="A6" s="383"/>
      <c r="B6" s="384"/>
      <c r="C6" s="128" t="s">
        <v>8</v>
      </c>
      <c r="D6" s="30" t="s">
        <v>6</v>
      </c>
      <c r="E6" s="31" t="s">
        <v>7</v>
      </c>
      <c r="F6" s="148" t="s">
        <v>8</v>
      </c>
      <c r="G6" s="31" t="s">
        <v>7</v>
      </c>
      <c r="H6" s="217" t="s">
        <v>8</v>
      </c>
      <c r="I6" s="31" t="s">
        <v>7</v>
      </c>
      <c r="J6" s="250" t="s">
        <v>8</v>
      </c>
      <c r="K6" s="401"/>
      <c r="L6" s="352" t="s">
        <v>7</v>
      </c>
      <c r="M6" s="353" t="s">
        <v>304</v>
      </c>
      <c r="N6" s="377"/>
    </row>
    <row r="7" spans="1:14" x14ac:dyDescent="0.25">
      <c r="A7" s="248">
        <v>2003</v>
      </c>
      <c r="B7" s="15" t="s">
        <v>17</v>
      </c>
      <c r="C7" s="36"/>
      <c r="D7" s="98">
        <v>0</v>
      </c>
      <c r="E7" s="67"/>
      <c r="F7" s="127"/>
      <c r="G7" s="127"/>
      <c r="H7" s="127"/>
      <c r="I7" s="127"/>
      <c r="J7" s="127"/>
      <c r="K7" s="38"/>
      <c r="L7" s="38"/>
      <c r="M7" s="84"/>
      <c r="N7" s="84"/>
    </row>
    <row r="8" spans="1:14" ht="18" customHeight="1" x14ac:dyDescent="0.25">
      <c r="A8" s="90">
        <v>2102</v>
      </c>
      <c r="B8" s="12" t="s">
        <v>4</v>
      </c>
      <c r="C8" s="36">
        <v>32050</v>
      </c>
      <c r="D8" s="99">
        <v>1500000</v>
      </c>
      <c r="E8" s="99">
        <v>1500000</v>
      </c>
      <c r="F8" s="99">
        <v>226802.4</v>
      </c>
      <c r="G8" s="99">
        <v>1000000</v>
      </c>
      <c r="H8" s="99">
        <v>948298.75</v>
      </c>
      <c r="I8" s="99">
        <v>1000000</v>
      </c>
      <c r="J8" s="99">
        <v>999744.05</v>
      </c>
      <c r="K8" s="99">
        <v>0</v>
      </c>
      <c r="L8" s="99">
        <v>3000000</v>
      </c>
      <c r="M8" s="84"/>
      <c r="N8" s="84"/>
    </row>
    <row r="9" spans="1:14" ht="17.25" customHeight="1" x14ac:dyDescent="0.25">
      <c r="A9" s="248">
        <v>2103</v>
      </c>
      <c r="B9" s="12" t="s">
        <v>3</v>
      </c>
      <c r="C9" s="36">
        <v>0</v>
      </c>
      <c r="D9" s="100">
        <v>1000000</v>
      </c>
      <c r="E9" s="100">
        <v>1000000</v>
      </c>
      <c r="F9" s="101">
        <v>0</v>
      </c>
      <c r="G9" s="101">
        <v>1000000</v>
      </c>
      <c r="H9" s="101">
        <v>609500</v>
      </c>
      <c r="I9" s="101">
        <v>0</v>
      </c>
      <c r="J9" s="101"/>
      <c r="K9" s="101">
        <v>1000000</v>
      </c>
      <c r="L9" s="100">
        <v>3000000</v>
      </c>
      <c r="M9" s="84"/>
      <c r="N9" s="84"/>
    </row>
    <row r="10" spans="1:14" ht="18" customHeight="1" x14ac:dyDescent="0.25">
      <c r="A10" s="94">
        <v>2106</v>
      </c>
      <c r="B10" s="6" t="s">
        <v>2</v>
      </c>
      <c r="C10" s="36">
        <v>0</v>
      </c>
      <c r="D10" s="100">
        <v>0</v>
      </c>
      <c r="E10" s="100">
        <v>0</v>
      </c>
      <c r="F10" s="100"/>
      <c r="G10" s="100">
        <v>1000</v>
      </c>
      <c r="H10" s="100">
        <v>0</v>
      </c>
      <c r="I10" s="100">
        <v>0</v>
      </c>
      <c r="J10" s="100"/>
      <c r="K10" s="39">
        <v>0</v>
      </c>
      <c r="L10" s="39">
        <v>0</v>
      </c>
      <c r="M10" s="84"/>
      <c r="N10" s="84"/>
    </row>
    <row r="11" spans="1:14" x14ac:dyDescent="0.25">
      <c r="A11" s="249">
        <v>2401</v>
      </c>
      <c r="B11" s="8" t="s">
        <v>21</v>
      </c>
      <c r="C11" s="36"/>
      <c r="D11" s="101">
        <v>300000</v>
      </c>
      <c r="E11" s="101">
        <v>300000</v>
      </c>
      <c r="F11" s="101">
        <v>0</v>
      </c>
      <c r="G11" s="101">
        <v>400000</v>
      </c>
      <c r="H11" s="101">
        <v>0</v>
      </c>
      <c r="I11" s="101">
        <v>0</v>
      </c>
      <c r="J11" s="101"/>
      <c r="K11" s="89"/>
      <c r="L11" s="89">
        <v>0</v>
      </c>
      <c r="M11" s="84"/>
      <c r="N11" s="84"/>
    </row>
    <row r="12" spans="1:14" ht="18.75" customHeight="1" thickBot="1" x14ac:dyDescent="0.3">
      <c r="A12" s="5" t="s">
        <v>0</v>
      </c>
      <c r="B12" s="5"/>
      <c r="C12" s="3">
        <f t="shared" ref="C12" si="0">SUM(C7:C11)</f>
        <v>32050</v>
      </c>
      <c r="D12" s="3">
        <f>SUM(D7:D11)</f>
        <v>2800000</v>
      </c>
      <c r="E12" s="3">
        <f>SUM(E7:E11)</f>
        <v>2800000</v>
      </c>
      <c r="F12" s="3">
        <f t="shared" ref="F12:K12" si="1">SUM(F7:F11)</f>
        <v>226802.4</v>
      </c>
      <c r="G12" s="3">
        <f t="shared" si="1"/>
        <v>2401000</v>
      </c>
      <c r="H12" s="3">
        <f t="shared" si="1"/>
        <v>1557798.75</v>
      </c>
      <c r="I12" s="3">
        <f>SUM(I7:I11)</f>
        <v>1000000</v>
      </c>
      <c r="J12" s="3">
        <f t="shared" si="1"/>
        <v>999744.05</v>
      </c>
      <c r="K12" s="3">
        <f t="shared" si="1"/>
        <v>1000000</v>
      </c>
      <c r="L12" s="350">
        <f t="shared" ref="L12" si="2">SUM(L7:L11)</f>
        <v>6000000</v>
      </c>
      <c r="M12" s="84"/>
      <c r="N12" s="84"/>
    </row>
    <row r="13" spans="1:14" ht="15.75" thickTop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s="35" customFormat="1" ht="15.75" x14ac:dyDescent="0.25">
      <c r="A15" s="21" t="s">
        <v>151</v>
      </c>
      <c r="B15" s="23"/>
      <c r="C15" s="120"/>
      <c r="D15"/>
      <c r="E15"/>
      <c r="F15"/>
      <c r="G15"/>
      <c r="H15"/>
      <c r="I15"/>
      <c r="M15" s="120"/>
    </row>
    <row r="16" spans="1:14" s="35" customFormat="1" ht="24" customHeight="1" x14ac:dyDescent="0.25">
      <c r="A16" s="21" t="s">
        <v>119</v>
      </c>
      <c r="B16"/>
      <c r="C16" s="120"/>
      <c r="D16"/>
      <c r="E16"/>
      <c r="F16" s="149" t="s">
        <v>162</v>
      </c>
      <c r="G16"/>
      <c r="H16"/>
      <c r="I16"/>
      <c r="M16" s="23"/>
    </row>
    <row r="17" spans="1:9" s="35" customFormat="1" x14ac:dyDescent="0.25">
      <c r="A17"/>
      <c r="B17" s="351"/>
      <c r="C17" s="23"/>
      <c r="D17"/>
      <c r="E17"/>
      <c r="F17"/>
      <c r="G17"/>
      <c r="H17"/>
      <c r="I17"/>
    </row>
    <row r="18" spans="1:9" s="35" customFormat="1" x14ac:dyDescent="0.25">
      <c r="A18"/>
      <c r="B18"/>
      <c r="C18"/>
      <c r="D18"/>
      <c r="E18"/>
      <c r="F18"/>
      <c r="G18"/>
      <c r="H18"/>
      <c r="I18"/>
    </row>
    <row r="19" spans="1:9" s="35" customFormat="1" x14ac:dyDescent="0.25">
      <c r="A19" s="150" t="s">
        <v>306</v>
      </c>
      <c r="B19"/>
      <c r="C19"/>
      <c r="D19"/>
      <c r="E19"/>
      <c r="F19"/>
      <c r="G19"/>
      <c r="H19"/>
      <c r="I19"/>
    </row>
  </sheetData>
  <mergeCells count="8">
    <mergeCell ref="N5:N6"/>
    <mergeCell ref="A1:J1"/>
    <mergeCell ref="A5:B6"/>
    <mergeCell ref="E5:F5"/>
    <mergeCell ref="G5:H5"/>
    <mergeCell ref="I5:J5"/>
    <mergeCell ref="K5:K6"/>
    <mergeCell ref="L5:M5"/>
  </mergeCells>
  <pageMargins left="0.7" right="0.7" top="0.75" bottom="0.75" header="0.3" footer="0.3"/>
  <pageSetup paperSize="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workbookViewId="0">
      <selection activeCell="J2" sqref="J1:J1048576"/>
    </sheetView>
  </sheetViews>
  <sheetFormatPr defaultRowHeight="15" x14ac:dyDescent="0.25"/>
  <cols>
    <col min="1" max="1" width="8.28515625" customWidth="1"/>
    <col min="2" max="2" width="24.5703125" customWidth="1"/>
    <col min="3" max="4" width="14.140625" customWidth="1"/>
    <col min="5" max="5" width="14.5703125" customWidth="1"/>
    <col min="6" max="6" width="15.7109375" customWidth="1"/>
    <col min="7" max="9" width="15.5703125" customWidth="1"/>
    <col min="10" max="10" width="15.28515625" customWidth="1"/>
    <col min="11" max="11" width="15.7109375" customWidth="1"/>
    <col min="12" max="12" width="14.42578125" customWidth="1"/>
    <col min="13" max="13" width="14.7109375" customWidth="1"/>
  </cols>
  <sheetData>
    <row r="1" spans="1:13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</row>
    <row r="2" spans="1:13" ht="18" x14ac:dyDescent="0.25">
      <c r="A2" s="33" t="s">
        <v>20</v>
      </c>
      <c r="B2" s="33"/>
      <c r="C2" s="1"/>
      <c r="D2" s="1"/>
      <c r="E2" s="1"/>
      <c r="F2" s="1"/>
      <c r="G2" s="1"/>
      <c r="H2" s="1"/>
      <c r="I2" s="1"/>
    </row>
    <row r="3" spans="1:13" x14ac:dyDescent="0.25">
      <c r="A3" s="18" t="s">
        <v>19</v>
      </c>
      <c r="B3" s="19"/>
      <c r="C3" s="19"/>
      <c r="D3" s="19"/>
      <c r="E3" s="19"/>
      <c r="F3" s="19"/>
      <c r="G3" s="19"/>
      <c r="H3" s="19"/>
      <c r="I3" s="19"/>
    </row>
    <row r="4" spans="1:13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3" ht="15" customHeight="1" x14ac:dyDescent="0.25">
      <c r="A5" s="381" t="s">
        <v>10</v>
      </c>
      <c r="B5" s="382"/>
      <c r="C5" s="219">
        <v>2021</v>
      </c>
      <c r="D5" s="386">
        <v>2022</v>
      </c>
      <c r="E5" s="387"/>
      <c r="F5" s="385">
        <v>2023</v>
      </c>
      <c r="G5" s="385"/>
      <c r="H5" s="385">
        <v>2024</v>
      </c>
      <c r="I5" s="385"/>
      <c r="J5" s="400" t="s">
        <v>276</v>
      </c>
      <c r="K5" s="379">
        <v>2025</v>
      </c>
      <c r="L5" s="379"/>
      <c r="M5" s="377" t="s">
        <v>305</v>
      </c>
    </row>
    <row r="6" spans="1:13" ht="54" customHeight="1" x14ac:dyDescent="0.25">
      <c r="A6" s="383"/>
      <c r="B6" s="384"/>
      <c r="C6" s="128" t="s">
        <v>8</v>
      </c>
      <c r="D6" s="31" t="s">
        <v>7</v>
      </c>
      <c r="E6" s="148" t="s">
        <v>8</v>
      </c>
      <c r="F6" s="31" t="s">
        <v>7</v>
      </c>
      <c r="G6" s="217" t="s">
        <v>8</v>
      </c>
      <c r="H6" s="31" t="s">
        <v>7</v>
      </c>
      <c r="I6" s="316" t="s">
        <v>8</v>
      </c>
      <c r="J6" s="401"/>
      <c r="K6" s="352" t="s">
        <v>7</v>
      </c>
      <c r="L6" s="353" t="s">
        <v>304</v>
      </c>
      <c r="M6" s="377"/>
    </row>
    <row r="7" spans="1:13" x14ac:dyDescent="0.25">
      <c r="A7" s="90">
        <v>2001</v>
      </c>
      <c r="B7" s="15" t="s">
        <v>5</v>
      </c>
      <c r="C7" s="36">
        <v>2330417.7999999998</v>
      </c>
      <c r="D7" s="36">
        <v>500000</v>
      </c>
      <c r="E7" s="36">
        <v>291546.49</v>
      </c>
      <c r="F7" s="36">
        <v>1000000</v>
      </c>
      <c r="G7" s="36">
        <v>0</v>
      </c>
      <c r="H7" s="84"/>
      <c r="I7" s="36"/>
      <c r="J7" s="36">
        <v>200000</v>
      </c>
      <c r="K7" s="36">
        <v>1000000</v>
      </c>
      <c r="L7" s="84"/>
      <c r="M7" s="84"/>
    </row>
    <row r="8" spans="1:13" x14ac:dyDescent="0.25">
      <c r="A8" s="248">
        <v>2002</v>
      </c>
      <c r="B8" s="15" t="s">
        <v>18</v>
      </c>
      <c r="C8" s="36"/>
      <c r="D8" s="45">
        <v>0</v>
      </c>
      <c r="E8" s="36"/>
      <c r="F8" s="36"/>
      <c r="G8" s="36"/>
      <c r="H8" s="84"/>
      <c r="I8" s="36"/>
      <c r="J8" s="36">
        <v>200000</v>
      </c>
      <c r="K8" s="36">
        <v>1000000</v>
      </c>
      <c r="L8" s="84"/>
      <c r="M8" s="84"/>
    </row>
    <row r="9" spans="1:13" x14ac:dyDescent="0.25">
      <c r="A9" s="248">
        <v>2003</v>
      </c>
      <c r="B9" s="15" t="s">
        <v>17</v>
      </c>
      <c r="C9" s="36">
        <v>990920</v>
      </c>
      <c r="D9" s="36">
        <v>2500000</v>
      </c>
      <c r="E9" s="36">
        <v>115000</v>
      </c>
      <c r="F9" s="36">
        <v>3000000</v>
      </c>
      <c r="G9" s="36">
        <v>704575</v>
      </c>
      <c r="H9" s="36">
        <v>2000000</v>
      </c>
      <c r="I9" s="36">
        <v>1972316.72</v>
      </c>
      <c r="J9" s="84"/>
      <c r="K9" s="84"/>
      <c r="L9" s="84"/>
      <c r="M9" s="84"/>
    </row>
    <row r="10" spans="1:13" x14ac:dyDescent="0.25">
      <c r="A10" s="248">
        <v>2004</v>
      </c>
      <c r="B10" s="74" t="s">
        <v>16</v>
      </c>
      <c r="C10" s="36"/>
      <c r="D10" s="36"/>
      <c r="E10" s="36"/>
      <c r="F10" s="36"/>
      <c r="G10" s="36"/>
      <c r="H10" s="84"/>
      <c r="I10" s="36"/>
      <c r="J10" s="84"/>
      <c r="K10" s="84"/>
      <c r="L10" s="84"/>
      <c r="M10" s="84"/>
    </row>
    <row r="11" spans="1:13" x14ac:dyDescent="0.25">
      <c r="A11" s="248">
        <v>2005</v>
      </c>
      <c r="B11" s="74" t="s">
        <v>15</v>
      </c>
      <c r="C11" s="36"/>
      <c r="D11" s="36"/>
      <c r="E11" s="36"/>
      <c r="F11" s="36"/>
      <c r="G11" s="36"/>
      <c r="H11" s="84"/>
      <c r="I11" s="36"/>
      <c r="J11" s="84"/>
      <c r="K11" s="84"/>
      <c r="L11" s="84"/>
      <c r="M11" s="84"/>
    </row>
    <row r="12" spans="1:13" x14ac:dyDescent="0.25">
      <c r="A12" s="248">
        <v>2102</v>
      </c>
      <c r="B12" s="12" t="s">
        <v>4</v>
      </c>
      <c r="C12" s="36">
        <v>770710</v>
      </c>
      <c r="D12" s="28">
        <v>2000000</v>
      </c>
      <c r="E12" s="36">
        <v>14505</v>
      </c>
      <c r="F12" s="36">
        <v>2000000</v>
      </c>
      <c r="G12" s="28">
        <v>1077703.75</v>
      </c>
      <c r="H12" s="28">
        <v>3000000</v>
      </c>
      <c r="I12" s="28">
        <v>8516406</v>
      </c>
      <c r="J12" s="28">
        <v>4600000</v>
      </c>
      <c r="K12" s="36">
        <v>8000000</v>
      </c>
      <c r="L12" s="84"/>
      <c r="M12" s="84"/>
    </row>
    <row r="13" spans="1:13" x14ac:dyDescent="0.25">
      <c r="A13" s="248">
        <v>2103</v>
      </c>
      <c r="B13" s="12" t="s">
        <v>3</v>
      </c>
      <c r="C13" s="36">
        <v>2349237</v>
      </c>
      <c r="D13" s="28">
        <v>1000000</v>
      </c>
      <c r="E13" s="28">
        <v>2230000</v>
      </c>
      <c r="F13" s="36">
        <v>3000000</v>
      </c>
      <c r="G13" s="28">
        <v>2577900</v>
      </c>
      <c r="H13" s="28">
        <v>7000000</v>
      </c>
      <c r="I13" s="28">
        <v>7360381</v>
      </c>
      <c r="J13" s="84"/>
      <c r="K13" s="84"/>
      <c r="L13" s="84"/>
      <c r="M13" s="84"/>
    </row>
    <row r="14" spans="1:13" x14ac:dyDescent="0.25">
      <c r="A14" s="248">
        <v>2104</v>
      </c>
      <c r="B14" s="15" t="s">
        <v>5</v>
      </c>
      <c r="C14" s="36"/>
      <c r="D14" s="28"/>
      <c r="E14" s="28"/>
      <c r="F14" s="36"/>
      <c r="G14" s="28"/>
      <c r="H14" s="28"/>
      <c r="I14" s="28"/>
      <c r="J14" s="39">
        <v>5000000</v>
      </c>
      <c r="K14" s="39">
        <v>40000000</v>
      </c>
      <c r="L14" s="84"/>
      <c r="M14" s="84"/>
    </row>
    <row r="15" spans="1:13" x14ac:dyDescent="0.25">
      <c r="A15" s="94">
        <v>2106</v>
      </c>
      <c r="B15" s="6" t="s">
        <v>2</v>
      </c>
      <c r="C15" s="36">
        <v>0</v>
      </c>
      <c r="D15" s="28">
        <v>2000000</v>
      </c>
      <c r="E15" s="28">
        <v>0</v>
      </c>
      <c r="F15" s="36">
        <v>1500000</v>
      </c>
      <c r="G15" s="28">
        <v>0</v>
      </c>
      <c r="H15" s="28">
        <v>0</v>
      </c>
      <c r="I15" s="28"/>
      <c r="J15" s="84"/>
      <c r="K15" s="84"/>
      <c r="L15" s="84"/>
      <c r="M15" s="84"/>
    </row>
    <row r="16" spans="1:13" x14ac:dyDescent="0.25">
      <c r="A16" s="90" t="s">
        <v>14</v>
      </c>
      <c r="B16" s="12" t="s">
        <v>13</v>
      </c>
      <c r="C16" s="36">
        <v>0</v>
      </c>
      <c r="D16" s="28">
        <v>500000</v>
      </c>
      <c r="E16" s="28">
        <v>0</v>
      </c>
      <c r="F16" s="36">
        <v>1000000</v>
      </c>
      <c r="G16" s="28">
        <v>803250</v>
      </c>
      <c r="H16" s="36">
        <v>0</v>
      </c>
      <c r="I16" s="28"/>
      <c r="J16" s="84"/>
      <c r="K16" s="84"/>
      <c r="L16" s="84"/>
      <c r="M16" s="84"/>
    </row>
    <row r="17" spans="1:13" ht="18.75" customHeight="1" thickBot="1" x14ac:dyDescent="0.3">
      <c r="A17" s="5" t="s">
        <v>0</v>
      </c>
      <c r="B17" s="5"/>
      <c r="C17" s="3">
        <f>SUM(C7:C16)</f>
        <v>6441284.7999999998</v>
      </c>
      <c r="D17" s="3">
        <f>SUM(D7:D16)</f>
        <v>8500000</v>
      </c>
      <c r="E17" s="3">
        <f t="shared" ref="E17:G17" si="0">SUM(E7:E16)</f>
        <v>2651051.4900000002</v>
      </c>
      <c r="F17" s="3">
        <f t="shared" si="0"/>
        <v>11500000</v>
      </c>
      <c r="G17" s="3">
        <f t="shared" si="0"/>
        <v>5163428.75</v>
      </c>
      <c r="H17" s="3">
        <f>SUM(H7:H16)</f>
        <v>12000000</v>
      </c>
      <c r="I17" s="3">
        <f t="shared" ref="I17:K17" si="1">SUM(I7:I16)</f>
        <v>17849103.719999999</v>
      </c>
      <c r="J17" s="3">
        <f t="shared" ref="J17" si="2">SUM(J7:J16)</f>
        <v>10000000</v>
      </c>
      <c r="K17" s="350">
        <f t="shared" si="1"/>
        <v>50000000</v>
      </c>
      <c r="L17" s="84"/>
      <c r="M17" s="84"/>
    </row>
    <row r="18" spans="1:13" ht="16.5" thickTop="1" x14ac:dyDescent="0.25">
      <c r="A18" s="27"/>
      <c r="B18" s="27"/>
      <c r="C18" s="26"/>
      <c r="D18" s="26"/>
      <c r="E18" s="26"/>
      <c r="F18" s="26"/>
      <c r="G18" s="26"/>
      <c r="H18" s="26"/>
      <c r="I18" s="26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3" s="35" customFormat="1" ht="15.75" x14ac:dyDescent="0.25">
      <c r="A20" s="21" t="s">
        <v>151</v>
      </c>
      <c r="B20" s="23"/>
      <c r="C20" s="120"/>
      <c r="D20"/>
      <c r="E20"/>
      <c r="F20"/>
      <c r="G20"/>
      <c r="H20"/>
      <c r="I20"/>
      <c r="M20" s="120"/>
    </row>
    <row r="21" spans="1:13" s="35" customFormat="1" ht="24" customHeight="1" x14ac:dyDescent="0.25">
      <c r="A21" s="21" t="s">
        <v>119</v>
      </c>
      <c r="B21"/>
      <c r="C21" s="120"/>
      <c r="D21"/>
      <c r="E21"/>
      <c r="F21" s="149" t="s">
        <v>162</v>
      </c>
      <c r="G21"/>
      <c r="H21"/>
      <c r="I21"/>
      <c r="M21" s="23"/>
    </row>
    <row r="22" spans="1:13" s="35" customFormat="1" x14ac:dyDescent="0.25">
      <c r="A22"/>
      <c r="B22" s="351"/>
      <c r="C22" s="23"/>
      <c r="D22"/>
      <c r="E22"/>
      <c r="F22"/>
      <c r="G22"/>
      <c r="H22"/>
      <c r="I22"/>
    </row>
    <row r="23" spans="1:13" s="35" customFormat="1" x14ac:dyDescent="0.25">
      <c r="A23"/>
      <c r="B23"/>
      <c r="C23"/>
      <c r="D23"/>
      <c r="E23"/>
      <c r="F23"/>
      <c r="G23"/>
      <c r="H23"/>
      <c r="I23"/>
    </row>
    <row r="24" spans="1:13" s="35" customFormat="1" x14ac:dyDescent="0.25">
      <c r="A24" s="150" t="s">
        <v>306</v>
      </c>
      <c r="B24"/>
      <c r="C24"/>
      <c r="D24"/>
      <c r="E24"/>
      <c r="F24"/>
      <c r="G24"/>
      <c r="H24"/>
      <c r="I24"/>
    </row>
  </sheetData>
  <mergeCells count="8">
    <mergeCell ref="M5:M6"/>
    <mergeCell ref="A1:I1"/>
    <mergeCell ref="A5:B6"/>
    <mergeCell ref="D5:E5"/>
    <mergeCell ref="F5:G5"/>
    <mergeCell ref="H5:I5"/>
    <mergeCell ref="J5:J6"/>
    <mergeCell ref="K5:L5"/>
  </mergeCells>
  <pageMargins left="0.7" right="0.25" top="0.75" bottom="0.75" header="0.3" footer="0.3"/>
  <pageSetup paperSize="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L27" sqref="L27"/>
    </sheetView>
  </sheetViews>
  <sheetFormatPr defaultColWidth="9.140625" defaultRowHeight="15" x14ac:dyDescent="0.25"/>
  <cols>
    <col min="1" max="1" width="7.85546875" style="35" customWidth="1"/>
    <col min="2" max="2" width="25" style="35" customWidth="1"/>
    <col min="3" max="6" width="14.28515625" style="35" customWidth="1"/>
    <col min="7" max="7" width="15.5703125" style="35" customWidth="1"/>
    <col min="8" max="8" width="14.85546875" style="35" customWidth="1"/>
    <col min="9" max="9" width="14.7109375" style="35" customWidth="1"/>
    <col min="10" max="10" width="16.5703125" style="35" customWidth="1"/>
    <col min="11" max="11" width="14.7109375" style="35" customWidth="1"/>
    <col min="12" max="12" width="14" style="35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.75" x14ac:dyDescent="0.3">
      <c r="A2" s="225" t="s">
        <v>121</v>
      </c>
    </row>
    <row r="3" spans="1:12" x14ac:dyDescent="0.25">
      <c r="A3" s="18" t="s">
        <v>120</v>
      </c>
      <c r="B3" s="21"/>
      <c r="C3" s="19"/>
      <c r="D3" s="19"/>
      <c r="E3" s="19"/>
      <c r="F3" s="19"/>
      <c r="G3" s="19"/>
      <c r="H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86">
        <v>2022</v>
      </c>
      <c r="D5" s="387"/>
      <c r="E5" s="385">
        <v>2023</v>
      </c>
      <c r="F5" s="385"/>
      <c r="G5" s="381">
        <v>2024</v>
      </c>
      <c r="H5" s="382"/>
      <c r="I5" s="400" t="s">
        <v>276</v>
      </c>
      <c r="J5" s="379">
        <v>2025</v>
      </c>
      <c r="K5" s="379"/>
      <c r="L5" s="377" t="s">
        <v>305</v>
      </c>
    </row>
    <row r="6" spans="1:12" ht="57" customHeight="1" x14ac:dyDescent="0.25">
      <c r="A6" s="383"/>
      <c r="B6" s="384"/>
      <c r="C6" s="31" t="s">
        <v>7</v>
      </c>
      <c r="D6" s="148" t="s">
        <v>8</v>
      </c>
      <c r="E6" s="31" t="s">
        <v>7</v>
      </c>
      <c r="F6" s="217" t="s">
        <v>8</v>
      </c>
      <c r="G6" s="31" t="s">
        <v>7</v>
      </c>
      <c r="H6" s="316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90">
        <v>2001</v>
      </c>
      <c r="B7" s="15" t="s">
        <v>5</v>
      </c>
      <c r="C7" s="36">
        <v>2000000</v>
      </c>
      <c r="D7" s="28">
        <v>0</v>
      </c>
      <c r="E7" s="36">
        <v>0</v>
      </c>
      <c r="F7" s="28"/>
      <c r="G7" s="28">
        <v>0</v>
      </c>
      <c r="H7" s="28"/>
      <c r="I7" s="38"/>
      <c r="J7" s="38"/>
      <c r="K7" s="38"/>
      <c r="L7" s="38"/>
    </row>
    <row r="8" spans="1:12" x14ac:dyDescent="0.25">
      <c r="A8" s="248">
        <v>2002</v>
      </c>
      <c r="B8" s="14" t="s">
        <v>3</v>
      </c>
      <c r="C8" s="28">
        <v>1000000</v>
      </c>
      <c r="D8" s="28">
        <v>861062.5</v>
      </c>
      <c r="E8" s="28">
        <v>1000000</v>
      </c>
      <c r="F8" s="28">
        <v>0</v>
      </c>
      <c r="G8" s="28">
        <v>1000000</v>
      </c>
      <c r="H8" s="28">
        <v>0</v>
      </c>
      <c r="I8" s="28">
        <v>700000</v>
      </c>
      <c r="J8" s="36">
        <v>1200000</v>
      </c>
      <c r="K8" s="38"/>
      <c r="L8" s="38"/>
    </row>
    <row r="9" spans="1:12" x14ac:dyDescent="0.25">
      <c r="A9" s="248">
        <v>2102</v>
      </c>
      <c r="B9" s="12" t="s">
        <v>4</v>
      </c>
      <c r="C9" s="28">
        <v>500000</v>
      </c>
      <c r="D9" s="28">
        <v>118158</v>
      </c>
      <c r="E9" s="36">
        <v>500000</v>
      </c>
      <c r="F9" s="28">
        <v>0</v>
      </c>
      <c r="G9" s="28">
        <v>5000000</v>
      </c>
      <c r="H9" s="28">
        <v>8792642.4000000004</v>
      </c>
      <c r="I9" s="28">
        <v>300000</v>
      </c>
      <c r="J9" s="36">
        <v>3700000</v>
      </c>
      <c r="K9" s="38"/>
      <c r="L9" s="38"/>
    </row>
    <row r="10" spans="1:12" x14ac:dyDescent="0.25">
      <c r="A10" s="248">
        <v>2103</v>
      </c>
      <c r="B10" s="12" t="s">
        <v>3</v>
      </c>
      <c r="C10" s="28">
        <v>1000000</v>
      </c>
      <c r="D10" s="28">
        <v>1000000</v>
      </c>
      <c r="E10" s="36">
        <v>1000000</v>
      </c>
      <c r="F10" s="28">
        <v>7850</v>
      </c>
      <c r="G10" s="28">
        <v>0</v>
      </c>
      <c r="H10" s="28"/>
      <c r="I10" s="28">
        <v>2000000</v>
      </c>
      <c r="J10" s="36">
        <v>2000000</v>
      </c>
      <c r="K10" s="38"/>
      <c r="L10" s="38"/>
    </row>
    <row r="11" spans="1:12" x14ac:dyDescent="0.25">
      <c r="A11" s="248">
        <v>2104</v>
      </c>
      <c r="B11" s="15" t="s">
        <v>5</v>
      </c>
      <c r="C11" s="28"/>
      <c r="D11" s="28"/>
      <c r="E11" s="36"/>
      <c r="F11" s="28"/>
      <c r="G11" s="36">
        <v>4000000</v>
      </c>
      <c r="H11" s="28">
        <v>0</v>
      </c>
      <c r="I11" s="28">
        <v>0</v>
      </c>
      <c r="J11" s="36"/>
      <c r="K11" s="38"/>
      <c r="L11" s="38"/>
    </row>
    <row r="12" spans="1:12" x14ac:dyDescent="0.25">
      <c r="A12" s="94">
        <v>2106</v>
      </c>
      <c r="B12" s="6" t="s">
        <v>2</v>
      </c>
      <c r="C12" s="28">
        <f>1000000</f>
        <v>1000000</v>
      </c>
      <c r="D12" s="28">
        <v>0</v>
      </c>
      <c r="E12" s="36">
        <v>500000</v>
      </c>
      <c r="F12" s="28">
        <v>500000</v>
      </c>
      <c r="G12" s="28">
        <v>500000</v>
      </c>
      <c r="H12" s="28">
        <v>0</v>
      </c>
      <c r="I12" s="28">
        <v>1000000</v>
      </c>
      <c r="J12" s="36">
        <v>1000000</v>
      </c>
      <c r="K12" s="38"/>
      <c r="L12" s="38"/>
    </row>
    <row r="13" spans="1:12" x14ac:dyDescent="0.25">
      <c r="A13" s="249">
        <v>2507</v>
      </c>
      <c r="B13" s="8" t="s">
        <v>1</v>
      </c>
      <c r="C13" s="28">
        <v>3000000</v>
      </c>
      <c r="D13" s="28">
        <v>0</v>
      </c>
      <c r="E13" s="36"/>
      <c r="F13" s="28"/>
      <c r="G13" s="38"/>
      <c r="H13" s="28"/>
      <c r="I13" s="28"/>
      <c r="J13" s="36"/>
      <c r="K13" s="38"/>
      <c r="L13" s="38"/>
    </row>
    <row r="14" spans="1:12" ht="16.5" thickBot="1" x14ac:dyDescent="0.3">
      <c r="A14" s="5" t="s">
        <v>0</v>
      </c>
      <c r="B14" s="5"/>
      <c r="C14" s="3">
        <f>SUM(C7:C13)</f>
        <v>8500000</v>
      </c>
      <c r="D14" s="3">
        <f t="shared" ref="D14:F14" si="0">SUM(D7:D13)</f>
        <v>1979220.5</v>
      </c>
      <c r="E14" s="3">
        <f t="shared" si="0"/>
        <v>3000000</v>
      </c>
      <c r="F14" s="3">
        <f t="shared" si="0"/>
        <v>507850</v>
      </c>
      <c r="G14" s="3">
        <f>SUM(G7:G13)</f>
        <v>10500000</v>
      </c>
      <c r="H14" s="3">
        <f t="shared" ref="H14:J14" si="1">SUM(H7:H13)</f>
        <v>8792642.4000000004</v>
      </c>
      <c r="I14" s="3">
        <f t="shared" ref="I14" si="2">SUM(I7:I13)</f>
        <v>4000000</v>
      </c>
      <c r="J14" s="350">
        <f t="shared" si="1"/>
        <v>7900000</v>
      </c>
      <c r="K14" s="38"/>
      <c r="L14" s="38"/>
    </row>
    <row r="15" spans="1:12" ht="15.75" thickTop="1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8" spans="1:13" ht="15.75" x14ac:dyDescent="0.25">
      <c r="A18" s="21" t="s">
        <v>151</v>
      </c>
      <c r="B18" s="23"/>
      <c r="C18" s="120"/>
      <c r="D18"/>
      <c r="E18"/>
      <c r="F18"/>
      <c r="G18"/>
      <c r="H18"/>
      <c r="M18" s="120"/>
    </row>
    <row r="19" spans="1:13" ht="24" customHeight="1" x14ac:dyDescent="0.25">
      <c r="A19" s="21" t="s">
        <v>119</v>
      </c>
      <c r="B19"/>
      <c r="C19" s="120"/>
      <c r="D19"/>
      <c r="E19"/>
      <c r="F19" s="149" t="s">
        <v>162</v>
      </c>
      <c r="G19"/>
      <c r="H19"/>
      <c r="M19" s="23"/>
    </row>
    <row r="20" spans="1:13" x14ac:dyDescent="0.25">
      <c r="A20"/>
      <c r="B20" s="351"/>
      <c r="C20" s="23"/>
      <c r="D20"/>
      <c r="E20"/>
      <c r="F20"/>
      <c r="G20"/>
      <c r="H20"/>
    </row>
    <row r="21" spans="1:13" x14ac:dyDescent="0.25">
      <c r="A21"/>
      <c r="B21"/>
      <c r="C21"/>
      <c r="D21"/>
      <c r="E21"/>
      <c r="F21"/>
      <c r="G21"/>
      <c r="H21"/>
    </row>
    <row r="22" spans="1:13" x14ac:dyDescent="0.25">
      <c r="A22" s="150" t="s">
        <v>306</v>
      </c>
      <c r="B22"/>
      <c r="C22"/>
      <c r="D22"/>
      <c r="E22"/>
      <c r="F22"/>
      <c r="G22"/>
      <c r="H22"/>
    </row>
    <row r="23" spans="1:13" customFormat="1" x14ac:dyDescent="0.25"/>
  </sheetData>
  <mergeCells count="8">
    <mergeCell ref="L5:L6"/>
    <mergeCell ref="A1:H1"/>
    <mergeCell ref="A5:B6"/>
    <mergeCell ref="C5:D5"/>
    <mergeCell ref="E5:F5"/>
    <mergeCell ref="G5:H5"/>
    <mergeCell ref="I5:I6"/>
    <mergeCell ref="J5:K5"/>
  </mergeCells>
  <pageMargins left="0.6" right="0.47" top="0.75" bottom="0.75" header="0.3" footer="0.3"/>
  <pageSetup paperSize="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G21"/>
  <sheetViews>
    <sheetView workbookViewId="0">
      <selection activeCell="G32" sqref="G32"/>
    </sheetView>
  </sheetViews>
  <sheetFormatPr defaultRowHeight="15" x14ac:dyDescent="0.25"/>
  <cols>
    <col min="1" max="1" width="2.85546875" customWidth="1"/>
    <col min="2" max="2" width="33.28515625" customWidth="1"/>
    <col min="3" max="3" width="20.28515625" customWidth="1"/>
    <col min="4" max="4" width="14.42578125" customWidth="1"/>
    <col min="5" max="5" width="13.85546875" customWidth="1"/>
    <col min="6" max="6" width="29.7109375" customWidth="1"/>
    <col min="7" max="7" width="53.28515625" customWidth="1"/>
  </cols>
  <sheetData>
    <row r="2" spans="2:7" ht="15.75" x14ac:dyDescent="0.25">
      <c r="B2" s="177" t="s">
        <v>317</v>
      </c>
    </row>
    <row r="4" spans="2:7" x14ac:dyDescent="0.25">
      <c r="B4" s="150" t="s">
        <v>4</v>
      </c>
      <c r="C4" s="150" t="s">
        <v>307</v>
      </c>
    </row>
    <row r="7" spans="2:7" x14ac:dyDescent="0.25">
      <c r="B7" s="106" t="s">
        <v>308</v>
      </c>
      <c r="C7" s="106" t="s">
        <v>309</v>
      </c>
      <c r="D7" s="106" t="s">
        <v>310</v>
      </c>
      <c r="E7" s="106" t="s">
        <v>311</v>
      </c>
      <c r="F7" s="106" t="s">
        <v>312</v>
      </c>
    </row>
    <row r="8" spans="2:7" x14ac:dyDescent="0.25">
      <c r="B8" s="84"/>
      <c r="C8" s="84"/>
      <c r="D8" s="84"/>
      <c r="E8" s="84"/>
      <c r="F8" s="84"/>
    </row>
    <row r="9" spans="2:7" x14ac:dyDescent="0.25">
      <c r="B9" s="84"/>
      <c r="C9" s="84"/>
      <c r="D9" s="84"/>
      <c r="E9" s="84"/>
      <c r="F9" s="84"/>
    </row>
    <row r="10" spans="2:7" x14ac:dyDescent="0.25">
      <c r="B10" s="84"/>
      <c r="C10" s="84"/>
      <c r="D10" s="84"/>
      <c r="E10" s="84"/>
      <c r="F10" s="84"/>
    </row>
    <row r="11" spans="2:7" x14ac:dyDescent="0.25">
      <c r="B11" s="106" t="s">
        <v>0</v>
      </c>
      <c r="C11" s="417"/>
      <c r="D11" s="419"/>
      <c r="E11" s="84"/>
      <c r="F11" s="84"/>
    </row>
    <row r="12" spans="2:7" x14ac:dyDescent="0.25">
      <c r="B12" s="349"/>
      <c r="C12" s="180"/>
      <c r="D12" s="180"/>
      <c r="E12" s="180"/>
      <c r="F12" s="180"/>
      <c r="G12" s="180"/>
    </row>
    <row r="13" spans="2:7" x14ac:dyDescent="0.25">
      <c r="B13" s="150" t="s">
        <v>313</v>
      </c>
    </row>
    <row r="15" spans="2:7" x14ac:dyDescent="0.25">
      <c r="B15" s="150" t="s">
        <v>5</v>
      </c>
      <c r="C15" s="150" t="s">
        <v>314</v>
      </c>
    </row>
    <row r="17" spans="2:6" x14ac:dyDescent="0.25">
      <c r="B17" s="106" t="s">
        <v>315</v>
      </c>
      <c r="C17" s="106" t="s">
        <v>316</v>
      </c>
      <c r="D17" s="420" t="s">
        <v>312</v>
      </c>
      <c r="E17" s="421"/>
      <c r="F17" s="422"/>
    </row>
    <row r="18" spans="2:6" x14ac:dyDescent="0.25">
      <c r="B18" s="84"/>
      <c r="C18" s="84"/>
      <c r="D18" s="417"/>
      <c r="E18" s="418"/>
      <c r="F18" s="419"/>
    </row>
    <row r="19" spans="2:6" x14ac:dyDescent="0.25">
      <c r="B19" s="84"/>
      <c r="C19" s="84"/>
      <c r="D19" s="417"/>
      <c r="E19" s="418"/>
      <c r="F19" s="419"/>
    </row>
    <row r="20" spans="2:6" x14ac:dyDescent="0.25">
      <c r="B20" s="84"/>
      <c r="C20" s="84"/>
      <c r="D20" s="417"/>
      <c r="E20" s="418"/>
      <c r="F20" s="419"/>
    </row>
    <row r="21" spans="2:6" x14ac:dyDescent="0.25">
      <c r="B21" s="106" t="s">
        <v>0</v>
      </c>
      <c r="C21" s="84"/>
      <c r="D21" s="417"/>
      <c r="E21" s="418"/>
      <c r="F21" s="419"/>
    </row>
  </sheetData>
  <mergeCells count="6">
    <mergeCell ref="D21:F21"/>
    <mergeCell ref="C11:D11"/>
    <mergeCell ref="D17:F17"/>
    <mergeCell ref="D18:F18"/>
    <mergeCell ref="D19:F19"/>
    <mergeCell ref="D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opLeftCell="A10" zoomScaleNormal="100" workbookViewId="0">
      <selection activeCell="L34" sqref="L34"/>
    </sheetView>
  </sheetViews>
  <sheetFormatPr defaultColWidth="9.140625" defaultRowHeight="15" x14ac:dyDescent="0.25"/>
  <cols>
    <col min="1" max="1" width="11" style="35" customWidth="1"/>
    <col min="2" max="2" width="24" style="35" customWidth="1"/>
    <col min="3" max="3" width="14.140625" style="35" hidden="1" customWidth="1"/>
    <col min="4" max="4" width="14.5703125" style="35" hidden="1" customWidth="1"/>
    <col min="5" max="7" width="13.7109375" style="35" customWidth="1"/>
    <col min="8" max="10" width="15.42578125" style="35" customWidth="1"/>
    <col min="11" max="11" width="16" style="35" customWidth="1"/>
    <col min="12" max="12" width="15.7109375" style="35" customWidth="1"/>
    <col min="13" max="13" width="13.42578125" style="35" customWidth="1"/>
    <col min="14" max="14" width="17" style="35" customWidth="1"/>
    <col min="15" max="15" width="24.140625" style="35" customWidth="1"/>
    <col min="16" max="16384" width="9.140625" style="35"/>
  </cols>
  <sheetData>
    <row r="1" spans="1:28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80"/>
      <c r="K1" s="309"/>
    </row>
    <row r="2" spans="1:28" ht="18" x14ac:dyDescent="0.25">
      <c r="A2" s="33" t="s">
        <v>113</v>
      </c>
      <c r="B2" s="33"/>
      <c r="C2" s="1"/>
      <c r="D2" s="1"/>
      <c r="E2" s="1"/>
      <c r="F2" s="1"/>
      <c r="G2" s="1"/>
      <c r="H2" s="1"/>
      <c r="I2" s="1"/>
      <c r="J2" s="1"/>
    </row>
    <row r="3" spans="1:28" x14ac:dyDescent="0.25">
      <c r="A3" s="18" t="s">
        <v>111</v>
      </c>
      <c r="B3" s="19"/>
      <c r="C3" s="19"/>
      <c r="D3" s="19"/>
      <c r="E3" s="19"/>
      <c r="F3" s="19"/>
      <c r="G3" s="19"/>
      <c r="H3" s="19"/>
      <c r="I3" s="19"/>
      <c r="J3" s="19"/>
    </row>
    <row r="4" spans="1:28" ht="15.75" x14ac:dyDescent="0.25">
      <c r="A4" s="18" t="s">
        <v>112</v>
      </c>
      <c r="B4" s="17"/>
      <c r="C4" s="1"/>
      <c r="D4" s="1"/>
      <c r="E4" s="1"/>
      <c r="F4" s="1"/>
      <c r="G4" s="1"/>
      <c r="H4" s="1"/>
      <c r="I4" s="1"/>
      <c r="J4" s="1"/>
    </row>
    <row r="5" spans="1:28" ht="15" customHeight="1" x14ac:dyDescent="0.25">
      <c r="A5" s="381" t="s">
        <v>10</v>
      </c>
      <c r="B5" s="382"/>
      <c r="C5" s="393">
        <v>2021</v>
      </c>
      <c r="D5" s="393"/>
      <c r="E5" s="392">
        <v>2022</v>
      </c>
      <c r="F5" s="392"/>
      <c r="G5" s="392">
        <v>2023</v>
      </c>
      <c r="H5" s="392"/>
      <c r="I5" s="385">
        <v>2024</v>
      </c>
      <c r="J5" s="385"/>
      <c r="K5" s="390" t="s">
        <v>276</v>
      </c>
      <c r="L5" s="379">
        <v>2025</v>
      </c>
      <c r="M5" s="379"/>
      <c r="N5" s="377" t="s">
        <v>305</v>
      </c>
    </row>
    <row r="6" spans="1:28" ht="51" customHeight="1" x14ac:dyDescent="0.25">
      <c r="A6" s="383"/>
      <c r="B6" s="384"/>
      <c r="C6" s="31" t="s">
        <v>7</v>
      </c>
      <c r="D6" s="122" t="s">
        <v>9</v>
      </c>
      <c r="E6" s="126" t="s">
        <v>7</v>
      </c>
      <c r="F6" s="145" t="s">
        <v>9</v>
      </c>
      <c r="G6" s="144" t="s">
        <v>7</v>
      </c>
      <c r="H6" s="217" t="s">
        <v>9</v>
      </c>
      <c r="I6" s="216" t="s">
        <v>7</v>
      </c>
      <c r="J6" s="310" t="s">
        <v>9</v>
      </c>
      <c r="K6" s="391"/>
      <c r="L6" s="352" t="s">
        <v>7</v>
      </c>
      <c r="M6" s="353" t="s">
        <v>304</v>
      </c>
      <c r="N6" s="377"/>
    </row>
    <row r="7" spans="1:28" x14ac:dyDescent="0.25">
      <c r="A7" s="16">
        <v>2001</v>
      </c>
      <c r="B7" s="14" t="s">
        <v>5</v>
      </c>
      <c r="C7" s="36">
        <v>1000000</v>
      </c>
      <c r="D7" s="36">
        <v>613264</v>
      </c>
      <c r="E7" s="36">
        <v>1000000</v>
      </c>
      <c r="F7" s="36">
        <v>202746</v>
      </c>
      <c r="G7" s="36">
        <v>1000000</v>
      </c>
      <c r="H7" s="36">
        <v>803832.74</v>
      </c>
      <c r="I7" s="36">
        <v>5000000</v>
      </c>
      <c r="J7" s="331">
        <v>1580942.47</v>
      </c>
      <c r="K7" s="39">
        <v>2000000</v>
      </c>
      <c r="L7" s="39">
        <v>2000000</v>
      </c>
      <c r="M7" s="38"/>
      <c r="N7" s="38"/>
    </row>
    <row r="8" spans="1:28" x14ac:dyDescent="0.25">
      <c r="A8" s="16">
        <v>2002</v>
      </c>
      <c r="B8" s="14" t="s">
        <v>3</v>
      </c>
      <c r="C8" s="36"/>
      <c r="D8" s="36"/>
      <c r="E8" s="36"/>
      <c r="F8" s="36"/>
      <c r="G8" s="36"/>
      <c r="H8" s="36"/>
      <c r="I8" s="36"/>
      <c r="J8" s="332"/>
      <c r="K8" s="39">
        <v>700000</v>
      </c>
      <c r="L8" s="39">
        <v>1000000</v>
      </c>
      <c r="M8" s="38"/>
      <c r="N8" s="38"/>
    </row>
    <row r="9" spans="1:28" ht="18" x14ac:dyDescent="0.25">
      <c r="A9" s="16">
        <v>2003</v>
      </c>
      <c r="B9" s="14" t="s">
        <v>17</v>
      </c>
      <c r="C9" s="36"/>
      <c r="D9" s="36"/>
      <c r="E9" s="36">
        <v>1000000</v>
      </c>
      <c r="F9" s="36">
        <v>0</v>
      </c>
      <c r="G9" s="36">
        <v>1000000</v>
      </c>
      <c r="H9" s="36">
        <v>1798026.29</v>
      </c>
      <c r="I9" s="36">
        <v>500000</v>
      </c>
      <c r="J9" s="331">
        <v>4985809.09</v>
      </c>
      <c r="K9" s="39">
        <v>600000</v>
      </c>
      <c r="L9" s="39">
        <v>1000000</v>
      </c>
      <c r="M9" s="38"/>
      <c r="N9" s="38"/>
      <c r="O9" s="354"/>
    </row>
    <row r="10" spans="1:28" x14ac:dyDescent="0.25">
      <c r="A10" s="16">
        <v>2102</v>
      </c>
      <c r="B10" s="14" t="s">
        <v>4</v>
      </c>
      <c r="C10" s="36">
        <v>200000</v>
      </c>
      <c r="D10" s="36">
        <v>55000</v>
      </c>
      <c r="E10" s="36">
        <v>500000</v>
      </c>
      <c r="F10" s="36">
        <v>0</v>
      </c>
      <c r="G10" s="36">
        <v>500000</v>
      </c>
      <c r="H10" s="36">
        <v>311990</v>
      </c>
      <c r="I10" s="36">
        <v>500000</v>
      </c>
      <c r="J10" s="331">
        <v>89632.5</v>
      </c>
      <c r="K10" s="39">
        <v>450000</v>
      </c>
      <c r="L10" s="39">
        <v>1000000</v>
      </c>
      <c r="M10" s="38"/>
      <c r="N10" s="38"/>
      <c r="O10" s="234"/>
    </row>
    <row r="11" spans="1:28" x14ac:dyDescent="0.25">
      <c r="A11" s="16">
        <v>2103</v>
      </c>
      <c r="B11" s="14" t="s">
        <v>3</v>
      </c>
      <c r="C11" s="36"/>
      <c r="D11" s="36"/>
      <c r="E11" s="36"/>
      <c r="F11" s="36"/>
      <c r="G11" s="36"/>
      <c r="H11" s="36"/>
      <c r="I11" s="36">
        <v>0</v>
      </c>
      <c r="J11" s="36"/>
      <c r="K11" s="39">
        <v>1000000</v>
      </c>
      <c r="L11" s="39">
        <v>1000000</v>
      </c>
      <c r="M11" s="38"/>
      <c r="N11" s="38"/>
      <c r="O11" s="326"/>
      <c r="P11" s="327"/>
      <c r="Q11" s="325"/>
      <c r="R11" s="328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</row>
    <row r="12" spans="1:28" x14ac:dyDescent="0.25">
      <c r="A12" s="11">
        <v>2104</v>
      </c>
      <c r="B12" s="14" t="s">
        <v>5</v>
      </c>
      <c r="C12" s="28"/>
      <c r="D12" s="28"/>
      <c r="E12" s="28"/>
      <c r="F12" s="28"/>
      <c r="G12" s="28"/>
      <c r="H12" s="28"/>
      <c r="I12" s="36">
        <v>0</v>
      </c>
      <c r="J12" s="36"/>
      <c r="K12" s="39">
        <v>0</v>
      </c>
      <c r="L12" s="39">
        <v>0</v>
      </c>
      <c r="M12" s="38"/>
      <c r="N12" s="38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</row>
    <row r="13" spans="1:28" ht="16.5" thickBot="1" x14ac:dyDescent="0.3">
      <c r="A13" s="5" t="s">
        <v>0</v>
      </c>
      <c r="B13" s="5"/>
      <c r="C13" s="3">
        <f t="shared" ref="C13:L13" si="0">SUM(C7:C12)</f>
        <v>1200000</v>
      </c>
      <c r="D13" s="3">
        <f t="shared" si="0"/>
        <v>668264</v>
      </c>
      <c r="E13" s="3">
        <f t="shared" si="0"/>
        <v>2500000</v>
      </c>
      <c r="F13" s="3">
        <f t="shared" si="0"/>
        <v>202746</v>
      </c>
      <c r="G13" s="3">
        <f t="shared" si="0"/>
        <v>2500000</v>
      </c>
      <c r="H13" s="3">
        <f t="shared" si="0"/>
        <v>2913849.0300000003</v>
      </c>
      <c r="I13" s="3">
        <f>SUM(I7:I12)</f>
        <v>6000000</v>
      </c>
      <c r="J13" s="3">
        <f t="shared" ref="J13" si="1">SUM(J7:J12)</f>
        <v>6656384.0599999996</v>
      </c>
      <c r="K13" s="3">
        <f t="shared" ref="K13" si="2">SUM(K7:K12)</f>
        <v>4750000</v>
      </c>
      <c r="L13" s="350">
        <f t="shared" si="0"/>
        <v>6000000</v>
      </c>
      <c r="M13" s="38"/>
      <c r="N13" s="38"/>
      <c r="R13" s="328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</row>
    <row r="14" spans="1:28" ht="16.5" thickTop="1" x14ac:dyDescent="0.25">
      <c r="A14" s="27"/>
      <c r="B14" s="27"/>
      <c r="C14" s="26"/>
      <c r="D14" s="26"/>
      <c r="E14" s="26"/>
      <c r="F14" s="26"/>
      <c r="G14" s="26"/>
      <c r="H14" s="26"/>
      <c r="I14" s="26"/>
      <c r="J14" s="26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</row>
    <row r="15" spans="1:28" ht="15.75" x14ac:dyDescent="0.25">
      <c r="A15" s="27"/>
      <c r="B15" s="27"/>
      <c r="C15" s="26"/>
      <c r="D15" s="26"/>
      <c r="E15" s="26"/>
      <c r="F15" s="26"/>
      <c r="G15" s="26"/>
      <c r="H15" s="26"/>
      <c r="I15" s="26"/>
      <c r="J15" s="26"/>
      <c r="O15" s="326"/>
      <c r="P15" s="327"/>
      <c r="Q15" s="325"/>
      <c r="R15" s="328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</row>
    <row r="16" spans="1:28" x14ac:dyDescent="0.25">
      <c r="A16" s="18" t="s">
        <v>111</v>
      </c>
      <c r="B16" s="19"/>
      <c r="C16" s="19"/>
      <c r="D16" s="19"/>
      <c r="E16" s="19"/>
      <c r="F16" s="19"/>
      <c r="G16" s="19"/>
      <c r="H16" s="19"/>
      <c r="I16" s="19"/>
      <c r="J16" s="1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</row>
    <row r="17" spans="1:15" ht="15.75" x14ac:dyDescent="0.25">
      <c r="A17" s="18" t="s">
        <v>110</v>
      </c>
      <c r="B17" s="17"/>
      <c r="C17" s="1"/>
      <c r="D17" s="1"/>
      <c r="E17" s="1"/>
      <c r="F17" s="1"/>
      <c r="G17" s="1"/>
      <c r="H17" s="1"/>
      <c r="I17" s="1"/>
      <c r="J17" s="1"/>
    </row>
    <row r="18" spans="1:15" ht="15" customHeight="1" x14ac:dyDescent="0.25">
      <c r="A18" s="381" t="s">
        <v>10</v>
      </c>
      <c r="B18" s="382"/>
      <c r="C18" s="393">
        <v>2021</v>
      </c>
      <c r="D18" s="393"/>
      <c r="E18" s="392">
        <v>2022</v>
      </c>
      <c r="F18" s="392"/>
      <c r="G18" s="392">
        <v>2023</v>
      </c>
      <c r="H18" s="392"/>
      <c r="I18" s="385">
        <v>2024</v>
      </c>
      <c r="J18" s="385"/>
      <c r="K18" s="390" t="s">
        <v>276</v>
      </c>
      <c r="L18" s="379">
        <v>2025</v>
      </c>
      <c r="M18" s="379"/>
      <c r="N18" s="377" t="s">
        <v>305</v>
      </c>
    </row>
    <row r="19" spans="1:15" ht="48.75" customHeight="1" x14ac:dyDescent="0.25">
      <c r="A19" s="383"/>
      <c r="B19" s="384"/>
      <c r="C19" s="31" t="s">
        <v>7</v>
      </c>
      <c r="D19" s="122" t="s">
        <v>9</v>
      </c>
      <c r="E19" s="126" t="s">
        <v>7</v>
      </c>
      <c r="F19" s="145" t="s">
        <v>9</v>
      </c>
      <c r="G19" s="144" t="s">
        <v>7</v>
      </c>
      <c r="H19" s="217" t="s">
        <v>9</v>
      </c>
      <c r="I19" s="216" t="s">
        <v>7</v>
      </c>
      <c r="J19" s="310" t="s">
        <v>9</v>
      </c>
      <c r="K19" s="391"/>
      <c r="L19" s="352" t="s">
        <v>7</v>
      </c>
      <c r="M19" s="353" t="s">
        <v>304</v>
      </c>
      <c r="N19" s="377"/>
    </row>
    <row r="20" spans="1:15" x14ac:dyDescent="0.25">
      <c r="A20" s="16">
        <v>2001</v>
      </c>
      <c r="B20" s="14" t="s">
        <v>5</v>
      </c>
      <c r="C20" s="42">
        <v>1000000</v>
      </c>
      <c r="D20" s="42">
        <v>85530</v>
      </c>
      <c r="E20" s="42">
        <v>1000000</v>
      </c>
      <c r="F20" s="28">
        <v>0</v>
      </c>
      <c r="G20" s="42">
        <v>1000000</v>
      </c>
      <c r="H20" s="36">
        <v>487750</v>
      </c>
      <c r="I20" s="42">
        <v>1000000</v>
      </c>
      <c r="J20" s="333">
        <v>318065.44</v>
      </c>
      <c r="K20" s="39">
        <v>300000</v>
      </c>
      <c r="L20" s="39">
        <v>1000000</v>
      </c>
      <c r="M20" s="38"/>
      <c r="N20" s="38"/>
    </row>
    <row r="21" spans="1:15" x14ac:dyDescent="0.25">
      <c r="A21" s="16">
        <v>2002</v>
      </c>
      <c r="B21" s="14" t="s">
        <v>3</v>
      </c>
      <c r="C21" s="42"/>
      <c r="D21" s="42"/>
      <c r="E21" s="42"/>
      <c r="F21" s="28"/>
      <c r="G21" s="42"/>
      <c r="H21" s="36"/>
      <c r="I21" s="36">
        <v>500000</v>
      </c>
      <c r="J21" s="333">
        <v>141600</v>
      </c>
      <c r="K21" s="39">
        <v>150000</v>
      </c>
      <c r="L21" s="39">
        <v>500000</v>
      </c>
      <c r="M21" s="38"/>
      <c r="N21" s="38"/>
    </row>
    <row r="22" spans="1:15" x14ac:dyDescent="0.25">
      <c r="A22" s="16">
        <v>2003</v>
      </c>
      <c r="B22" s="14" t="s">
        <v>17</v>
      </c>
      <c r="C22" s="36"/>
      <c r="D22" s="36"/>
      <c r="E22" s="42">
        <v>2000000</v>
      </c>
      <c r="F22" s="28">
        <v>0</v>
      </c>
      <c r="G22" s="36">
        <v>0</v>
      </c>
      <c r="H22" s="36"/>
      <c r="I22" s="36">
        <v>500000</v>
      </c>
      <c r="J22" s="333">
        <v>0</v>
      </c>
      <c r="K22" s="39">
        <v>300000</v>
      </c>
      <c r="L22" s="39">
        <v>500000</v>
      </c>
      <c r="M22" s="38"/>
      <c r="N22" s="38"/>
    </row>
    <row r="23" spans="1:15" x14ac:dyDescent="0.25">
      <c r="A23" s="11">
        <v>2101</v>
      </c>
      <c r="B23" s="14" t="s">
        <v>17</v>
      </c>
      <c r="C23" s="28"/>
      <c r="D23" s="28"/>
      <c r="E23" s="28"/>
      <c r="F23" s="28"/>
      <c r="G23" s="28"/>
      <c r="H23" s="28"/>
      <c r="I23" s="38"/>
      <c r="J23" s="334"/>
      <c r="K23" s="39"/>
      <c r="L23" s="39"/>
      <c r="M23" s="38"/>
      <c r="N23" s="38"/>
    </row>
    <row r="24" spans="1:15" ht="18" x14ac:dyDescent="0.25">
      <c r="A24" s="11">
        <v>2102</v>
      </c>
      <c r="B24" s="14" t="s">
        <v>4</v>
      </c>
      <c r="C24" s="28">
        <v>500000</v>
      </c>
      <c r="D24" s="28">
        <v>379072</v>
      </c>
      <c r="E24" s="28">
        <v>500000</v>
      </c>
      <c r="F24" s="28">
        <v>0</v>
      </c>
      <c r="G24" s="28">
        <v>500000</v>
      </c>
      <c r="H24" s="28">
        <v>49800</v>
      </c>
      <c r="I24" s="28">
        <v>500000</v>
      </c>
      <c r="J24" s="333">
        <v>436600</v>
      </c>
      <c r="K24" s="39"/>
      <c r="L24" s="39">
        <v>500000</v>
      </c>
      <c r="M24" s="38"/>
      <c r="N24" s="38"/>
      <c r="O24" s="354"/>
    </row>
    <row r="25" spans="1:15" x14ac:dyDescent="0.25">
      <c r="A25" s="11">
        <v>2103</v>
      </c>
      <c r="B25" s="14" t="s">
        <v>3</v>
      </c>
      <c r="C25" s="28"/>
      <c r="D25" s="28"/>
      <c r="E25" s="28">
        <v>500000</v>
      </c>
      <c r="F25" s="28">
        <v>0</v>
      </c>
      <c r="G25" s="28">
        <v>500000</v>
      </c>
      <c r="H25" s="28">
        <v>253600</v>
      </c>
      <c r="I25" s="28">
        <v>500000</v>
      </c>
      <c r="J25" s="333">
        <v>360608</v>
      </c>
      <c r="K25" s="39"/>
      <c r="L25" s="39">
        <v>500000</v>
      </c>
      <c r="M25" s="38"/>
      <c r="N25" s="38"/>
      <c r="O25" s="234"/>
    </row>
    <row r="26" spans="1:15" x14ac:dyDescent="0.25">
      <c r="A26" s="11">
        <v>2105</v>
      </c>
      <c r="B26" s="50" t="s">
        <v>122</v>
      </c>
      <c r="C26" s="28"/>
      <c r="D26" s="28"/>
      <c r="E26" s="28"/>
      <c r="F26" s="28"/>
      <c r="G26" s="28"/>
      <c r="H26" s="28"/>
      <c r="I26" s="28">
        <v>500000</v>
      </c>
      <c r="J26" s="333">
        <v>0</v>
      </c>
      <c r="K26" s="39">
        <v>500000</v>
      </c>
      <c r="L26" s="39">
        <v>500000</v>
      </c>
      <c r="M26" s="38"/>
      <c r="N26" s="38"/>
      <c r="O26" s="318"/>
    </row>
    <row r="27" spans="1:15" x14ac:dyDescent="0.25">
      <c r="A27" s="10">
        <v>2106</v>
      </c>
      <c r="B27" s="6" t="s">
        <v>2</v>
      </c>
      <c r="C27" s="28"/>
      <c r="D27" s="28"/>
      <c r="E27" s="28"/>
      <c r="F27" s="28"/>
      <c r="G27" s="28"/>
      <c r="H27" s="28"/>
      <c r="I27" s="38"/>
      <c r="J27" s="28"/>
      <c r="K27" s="39">
        <v>0</v>
      </c>
      <c r="L27" s="39">
        <v>0</v>
      </c>
      <c r="M27" s="38"/>
      <c r="N27" s="38"/>
    </row>
    <row r="28" spans="1:15" ht="16.5" thickBot="1" x14ac:dyDescent="0.3">
      <c r="A28" s="5" t="s">
        <v>0</v>
      </c>
      <c r="B28" s="5"/>
      <c r="C28" s="3">
        <f t="shared" ref="C28:D28" si="3">SUM(C20:C27)</f>
        <v>1500000</v>
      </c>
      <c r="D28" s="3">
        <f t="shared" si="3"/>
        <v>464602</v>
      </c>
      <c r="E28" s="3">
        <f>SUM(E20:E27)</f>
        <v>4000000</v>
      </c>
      <c r="F28" s="3">
        <f t="shared" ref="F28:L28" si="4">SUM(F20:F27)</f>
        <v>0</v>
      </c>
      <c r="G28" s="3">
        <f>SUM(G20:G27)</f>
        <v>2000000</v>
      </c>
      <c r="H28" s="3">
        <f t="shared" si="4"/>
        <v>791150</v>
      </c>
      <c r="I28" s="3">
        <f>SUM(I20:I27)</f>
        <v>3500000</v>
      </c>
      <c r="J28" s="3">
        <f t="shared" ref="J28:K28" si="5">SUM(J20:J27)</f>
        <v>1256873.44</v>
      </c>
      <c r="K28" s="3">
        <f t="shared" si="5"/>
        <v>1250000</v>
      </c>
      <c r="L28" s="350">
        <f t="shared" si="4"/>
        <v>3500000</v>
      </c>
      <c r="M28" s="38"/>
      <c r="N28" s="38"/>
    </row>
    <row r="29" spans="1:15" ht="15.75" thickTop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5" ht="16.5" thickBot="1" x14ac:dyDescent="0.3">
      <c r="A30" s="25"/>
      <c r="B30" s="27" t="s">
        <v>131</v>
      </c>
      <c r="C30" s="108">
        <f>C13+C28</f>
        <v>2700000</v>
      </c>
      <c r="D30" s="193">
        <f>D13+D28</f>
        <v>1132866</v>
      </c>
      <c r="E30" s="193">
        <f>E13+E28</f>
        <v>6500000</v>
      </c>
      <c r="F30" s="193">
        <f t="shared" ref="F30:L30" si="6">F13+F28</f>
        <v>202746</v>
      </c>
      <c r="G30" s="193">
        <f t="shared" si="6"/>
        <v>4500000</v>
      </c>
      <c r="H30" s="193">
        <f t="shared" si="6"/>
        <v>3704999.0300000003</v>
      </c>
      <c r="I30" s="193">
        <f>I13+I28</f>
        <v>9500000</v>
      </c>
      <c r="J30" s="193">
        <f t="shared" ref="J30" si="7">J13+J28</f>
        <v>7913257.5</v>
      </c>
      <c r="K30" s="193">
        <f t="shared" ref="K30" si="8">K13+K28</f>
        <v>6000000</v>
      </c>
      <c r="L30" s="193">
        <f t="shared" si="6"/>
        <v>9500000</v>
      </c>
    </row>
    <row r="31" spans="1:15" ht="15.75" thickTop="1" x14ac:dyDescent="0.25">
      <c r="A31" s="19"/>
      <c r="B31" s="21"/>
      <c r="C31" s="23"/>
      <c r="D31" s="23"/>
      <c r="E31" s="23"/>
      <c r="F31" s="23"/>
      <c r="G31" s="23"/>
      <c r="H31" s="23"/>
      <c r="I31" s="23"/>
      <c r="J31" s="23"/>
      <c r="K31" s="23"/>
    </row>
    <row r="32" spans="1:15" ht="15.75" x14ac:dyDescent="0.25">
      <c r="M32" s="120"/>
    </row>
    <row r="33" spans="1:13" ht="15.75" x14ac:dyDescent="0.25">
      <c r="A33" s="21" t="s">
        <v>151</v>
      </c>
      <c r="B33" s="23"/>
      <c r="C33" s="120"/>
      <c r="D33"/>
      <c r="E33"/>
      <c r="F33"/>
      <c r="G33"/>
      <c r="H33"/>
      <c r="M33" s="120"/>
    </row>
    <row r="34" spans="1:13" ht="24" customHeight="1" x14ac:dyDescent="0.25">
      <c r="A34" s="21" t="s">
        <v>119</v>
      </c>
      <c r="B34"/>
      <c r="C34" s="120"/>
      <c r="D34"/>
      <c r="E34" s="149" t="s">
        <v>162</v>
      </c>
      <c r="F34"/>
      <c r="G34"/>
      <c r="H34"/>
      <c r="M34" s="23"/>
    </row>
    <row r="35" spans="1:13" x14ac:dyDescent="0.25">
      <c r="A35"/>
      <c r="B35" s="351"/>
      <c r="C35" s="23"/>
      <c r="D35"/>
      <c r="E35"/>
      <c r="F35"/>
      <c r="G35"/>
      <c r="H35"/>
    </row>
    <row r="36" spans="1:13" x14ac:dyDescent="0.25">
      <c r="A36"/>
      <c r="B36"/>
      <c r="C36"/>
      <c r="D36"/>
      <c r="E36"/>
      <c r="F36"/>
      <c r="G36"/>
      <c r="H36"/>
    </row>
    <row r="37" spans="1:13" x14ac:dyDescent="0.25">
      <c r="A37" s="150" t="s">
        <v>306</v>
      </c>
      <c r="B37"/>
      <c r="C37"/>
      <c r="D37"/>
      <c r="E37"/>
      <c r="F37"/>
      <c r="G37"/>
      <c r="H37"/>
    </row>
    <row r="43" spans="1:13" x14ac:dyDescent="0.25">
      <c r="E43" s="151"/>
    </row>
  </sheetData>
  <mergeCells count="17">
    <mergeCell ref="A1:J1"/>
    <mergeCell ref="A5:B6"/>
    <mergeCell ref="E5:F5"/>
    <mergeCell ref="A18:B19"/>
    <mergeCell ref="C5:D5"/>
    <mergeCell ref="C18:D18"/>
    <mergeCell ref="E18:F18"/>
    <mergeCell ref="G5:H5"/>
    <mergeCell ref="G18:H18"/>
    <mergeCell ref="I5:J5"/>
    <mergeCell ref="I18:J18"/>
    <mergeCell ref="N5:N6"/>
    <mergeCell ref="L18:M18"/>
    <mergeCell ref="N18:N19"/>
    <mergeCell ref="K5:K6"/>
    <mergeCell ref="K18:K19"/>
    <mergeCell ref="L5:M5"/>
  </mergeCells>
  <pageMargins left="0.66" right="0.52" top="0.22" bottom="0.17" header="0.3" footer="0.17"/>
  <pageSetup paperSize="5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zoomScaleSheetLayoutView="110" workbookViewId="0">
      <selection activeCell="A21" sqref="A21"/>
    </sheetView>
  </sheetViews>
  <sheetFormatPr defaultColWidth="9.140625" defaultRowHeight="15" x14ac:dyDescent="0.25"/>
  <cols>
    <col min="1" max="1" width="7.7109375" style="35" customWidth="1"/>
    <col min="2" max="2" width="25.42578125" style="35" customWidth="1"/>
    <col min="3" max="3" width="14.140625" style="35" hidden="1" customWidth="1"/>
    <col min="4" max="4" width="14.140625" style="35" customWidth="1"/>
    <col min="5" max="5" width="13.28515625" style="35" customWidth="1"/>
    <col min="6" max="6" width="14.140625" style="35" customWidth="1"/>
    <col min="7" max="7" width="14.7109375" style="35" customWidth="1"/>
    <col min="8" max="8" width="15.7109375" style="35" customWidth="1"/>
    <col min="9" max="9" width="15.140625" style="35" customWidth="1"/>
    <col min="10" max="10" width="15.28515625" style="35" customWidth="1"/>
    <col min="11" max="11" width="15.42578125" style="35" customWidth="1"/>
    <col min="12" max="12" width="13.85546875" style="35" customWidth="1"/>
    <col min="13" max="13" width="13.42578125" style="35" customWidth="1"/>
    <col min="14" max="14" width="15.28515625" style="35" customWidth="1"/>
    <col min="15" max="16384" width="9.140625" style="35"/>
  </cols>
  <sheetData>
    <row r="1" spans="1:14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09"/>
    </row>
    <row r="2" spans="1:14" ht="15.75" x14ac:dyDescent="0.25">
      <c r="A2" s="17" t="s">
        <v>109</v>
      </c>
      <c r="B2" s="17"/>
      <c r="C2" s="221"/>
      <c r="D2" s="1"/>
      <c r="E2" s="1"/>
      <c r="F2" s="1"/>
      <c r="G2" s="1"/>
      <c r="H2" s="1"/>
      <c r="I2" s="1"/>
      <c r="J2" s="1"/>
    </row>
    <row r="3" spans="1:14" x14ac:dyDescent="0.25">
      <c r="A3" s="18" t="s">
        <v>108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15.75" x14ac:dyDescent="0.25">
      <c r="A4" s="18" t="s">
        <v>107</v>
      </c>
      <c r="B4" s="17"/>
      <c r="C4" s="1"/>
      <c r="D4" s="1"/>
      <c r="E4" s="1"/>
      <c r="F4" s="1"/>
      <c r="G4" s="1"/>
      <c r="H4" s="1"/>
      <c r="I4" s="1"/>
      <c r="J4" s="1"/>
    </row>
    <row r="5" spans="1:14" ht="15" customHeight="1" x14ac:dyDescent="0.25">
      <c r="A5" s="381" t="s">
        <v>10</v>
      </c>
      <c r="B5" s="382"/>
      <c r="C5" s="215">
        <v>2021</v>
      </c>
      <c r="D5" s="394">
        <v>2022</v>
      </c>
      <c r="E5" s="395"/>
      <c r="F5" s="392">
        <v>2023</v>
      </c>
      <c r="G5" s="392"/>
      <c r="H5" s="392">
        <v>2024</v>
      </c>
      <c r="I5" s="392"/>
      <c r="J5" s="390" t="s">
        <v>276</v>
      </c>
      <c r="K5" s="379">
        <v>2025</v>
      </c>
      <c r="L5" s="379"/>
      <c r="M5" s="377" t="s">
        <v>305</v>
      </c>
    </row>
    <row r="6" spans="1:14" ht="50.25" customHeight="1" x14ac:dyDescent="0.25">
      <c r="A6" s="383"/>
      <c r="B6" s="384"/>
      <c r="C6" s="122" t="s">
        <v>8</v>
      </c>
      <c r="D6" s="31" t="s">
        <v>7</v>
      </c>
      <c r="E6" s="145" t="s">
        <v>8</v>
      </c>
      <c r="F6" s="144" t="s">
        <v>7</v>
      </c>
      <c r="G6" s="217" t="s">
        <v>8</v>
      </c>
      <c r="H6" s="216" t="s">
        <v>7</v>
      </c>
      <c r="I6" s="310" t="s">
        <v>8</v>
      </c>
      <c r="J6" s="391"/>
      <c r="K6" s="352" t="s">
        <v>7</v>
      </c>
      <c r="L6" s="353" t="s">
        <v>304</v>
      </c>
      <c r="M6" s="377"/>
    </row>
    <row r="7" spans="1:14" ht="15.75" customHeight="1" x14ac:dyDescent="0.25">
      <c r="A7" s="43">
        <v>2001</v>
      </c>
      <c r="B7" s="14" t="s">
        <v>5</v>
      </c>
      <c r="C7" s="91"/>
      <c r="D7" s="36"/>
      <c r="E7" s="36"/>
      <c r="F7" s="36">
        <v>0</v>
      </c>
      <c r="G7" s="36"/>
      <c r="H7" s="36">
        <v>1000000</v>
      </c>
      <c r="I7" s="333">
        <v>490000</v>
      </c>
      <c r="J7" s="38"/>
      <c r="K7" s="38"/>
      <c r="L7" s="38"/>
      <c r="M7" s="38"/>
    </row>
    <row r="8" spans="1:14" x14ac:dyDescent="0.25">
      <c r="A8" s="159">
        <v>2002</v>
      </c>
      <c r="B8" s="14" t="s">
        <v>3</v>
      </c>
      <c r="C8" s="91"/>
      <c r="D8" s="36"/>
      <c r="E8" s="36"/>
      <c r="F8" s="36"/>
      <c r="G8" s="36"/>
      <c r="H8" s="36">
        <v>0</v>
      </c>
      <c r="I8" s="334"/>
      <c r="J8" s="38"/>
      <c r="K8" s="38"/>
      <c r="L8" s="38"/>
      <c r="M8" s="38"/>
    </row>
    <row r="9" spans="1:14" x14ac:dyDescent="0.25">
      <c r="A9" s="111">
        <v>2003</v>
      </c>
      <c r="B9" s="14" t="s">
        <v>17</v>
      </c>
      <c r="C9" s="118"/>
      <c r="D9" s="36">
        <v>500000</v>
      </c>
      <c r="E9" s="36">
        <v>400402</v>
      </c>
      <c r="F9" s="36"/>
      <c r="G9" s="36"/>
      <c r="H9" s="36">
        <v>500000</v>
      </c>
      <c r="I9" s="333">
        <v>137750</v>
      </c>
      <c r="J9" s="38"/>
      <c r="K9" s="38"/>
      <c r="L9" s="38"/>
      <c r="M9" s="38"/>
    </row>
    <row r="10" spans="1:14" x14ac:dyDescent="0.25">
      <c r="A10" s="16">
        <v>2102</v>
      </c>
      <c r="B10" s="14" t="s">
        <v>4</v>
      </c>
      <c r="C10" s="91">
        <v>35578</v>
      </c>
      <c r="D10" s="91">
        <v>100000</v>
      </c>
      <c r="E10" s="91">
        <v>130685</v>
      </c>
      <c r="F10" s="91">
        <v>200000</v>
      </c>
      <c r="G10" s="91">
        <v>16500</v>
      </c>
      <c r="H10" s="91">
        <v>1150000</v>
      </c>
      <c r="I10" s="333">
        <v>207896.34</v>
      </c>
      <c r="J10" s="39"/>
      <c r="K10" s="39">
        <v>3000000</v>
      </c>
      <c r="L10" s="38"/>
      <c r="M10" s="38"/>
      <c r="N10" s="318"/>
    </row>
    <row r="11" spans="1:14" x14ac:dyDescent="0.25">
      <c r="A11" s="11">
        <v>2103</v>
      </c>
      <c r="B11" s="14" t="s">
        <v>3</v>
      </c>
      <c r="C11" s="104">
        <v>728129</v>
      </c>
      <c r="D11" s="104">
        <v>500000</v>
      </c>
      <c r="E11" s="104">
        <v>557650</v>
      </c>
      <c r="F11" s="104">
        <v>1000000</v>
      </c>
      <c r="G11" s="104">
        <v>634900</v>
      </c>
      <c r="H11" s="36">
        <v>1000000</v>
      </c>
      <c r="I11" s="333">
        <v>779944.29</v>
      </c>
      <c r="J11" s="39">
        <v>3000000</v>
      </c>
      <c r="K11" s="39">
        <v>5500000</v>
      </c>
      <c r="L11" s="38"/>
      <c r="M11" s="38"/>
    </row>
    <row r="12" spans="1:14" x14ac:dyDescent="0.25">
      <c r="A12" s="11">
        <v>2106</v>
      </c>
      <c r="B12" s="6" t="s">
        <v>2</v>
      </c>
      <c r="C12" s="104"/>
      <c r="D12" s="104"/>
      <c r="E12" s="104"/>
      <c r="F12" s="104"/>
      <c r="G12" s="104"/>
      <c r="H12" s="36"/>
      <c r="I12" s="335"/>
      <c r="J12" s="72"/>
      <c r="K12" s="38"/>
      <c r="L12" s="38"/>
      <c r="M12" s="38"/>
    </row>
    <row r="13" spans="1:14" x14ac:dyDescent="0.25">
      <c r="A13" s="11">
        <v>2507</v>
      </c>
      <c r="B13" s="8" t="s">
        <v>1</v>
      </c>
      <c r="C13" s="118"/>
      <c r="D13" s="36"/>
      <c r="E13" s="36"/>
      <c r="F13" s="36">
        <v>3000000</v>
      </c>
      <c r="G13" s="36">
        <v>0</v>
      </c>
      <c r="H13" s="36">
        <v>0</v>
      </c>
      <c r="I13" s="336"/>
      <c r="J13" s="38"/>
      <c r="K13" s="38"/>
      <c r="L13" s="38"/>
      <c r="M13" s="38"/>
    </row>
    <row r="14" spans="1:14" ht="16.5" thickBot="1" x14ac:dyDescent="0.3">
      <c r="A14" s="5" t="s">
        <v>0</v>
      </c>
      <c r="B14" s="5"/>
      <c r="C14" s="3">
        <f>SUM(C7:C13)</f>
        <v>763707</v>
      </c>
      <c r="D14" s="3">
        <f t="shared" ref="D14:K14" si="0">SUM(D7:D13)</f>
        <v>1100000</v>
      </c>
      <c r="E14" s="3">
        <f t="shared" si="0"/>
        <v>1088737</v>
      </c>
      <c r="F14" s="3">
        <f t="shared" si="0"/>
        <v>4200000</v>
      </c>
      <c r="G14" s="3">
        <f t="shared" si="0"/>
        <v>651400</v>
      </c>
      <c r="H14" s="3">
        <f t="shared" si="0"/>
        <v>3650000</v>
      </c>
      <c r="I14" s="3">
        <f t="shared" si="0"/>
        <v>1615590.63</v>
      </c>
      <c r="J14" s="3">
        <f t="shared" si="0"/>
        <v>3000000</v>
      </c>
      <c r="K14" s="350">
        <f t="shared" si="0"/>
        <v>8500000</v>
      </c>
      <c r="L14" s="38"/>
      <c r="M14" s="38"/>
    </row>
    <row r="15" spans="1:14" ht="15.75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M15" s="318"/>
      <c r="N15" s="318"/>
    </row>
    <row r="16" spans="1:14" x14ac:dyDescent="0.25">
      <c r="C16" s="34"/>
      <c r="D16" s="34"/>
      <c r="E16" s="34"/>
      <c r="F16" s="34"/>
      <c r="G16" s="34"/>
      <c r="H16" s="34"/>
      <c r="I16" s="34"/>
      <c r="J16" s="34"/>
    </row>
    <row r="17" spans="1:13" ht="15.75" x14ac:dyDescent="0.25">
      <c r="A17" s="21" t="s">
        <v>151</v>
      </c>
      <c r="B17" s="23"/>
      <c r="C17" s="120"/>
      <c r="D17"/>
      <c r="E17"/>
      <c r="F17"/>
      <c r="G17"/>
      <c r="H17"/>
      <c r="I17"/>
      <c r="M17" s="120"/>
    </row>
    <row r="18" spans="1:13" ht="24" customHeight="1" x14ac:dyDescent="0.25">
      <c r="A18" s="21" t="s">
        <v>119</v>
      </c>
      <c r="B18"/>
      <c r="C18" s="120"/>
      <c r="D18"/>
      <c r="E18"/>
      <c r="F18" s="149" t="s">
        <v>162</v>
      </c>
      <c r="G18"/>
      <c r="H18"/>
      <c r="I18"/>
      <c r="M18" s="23"/>
    </row>
    <row r="19" spans="1:13" x14ac:dyDescent="0.25">
      <c r="A19"/>
      <c r="B19" s="351"/>
      <c r="C19" s="23"/>
      <c r="D19"/>
      <c r="E19"/>
      <c r="F19"/>
      <c r="G19"/>
      <c r="H19"/>
      <c r="I19"/>
    </row>
    <row r="20" spans="1:13" x14ac:dyDescent="0.25">
      <c r="A20"/>
      <c r="B20"/>
      <c r="C20"/>
      <c r="D20"/>
      <c r="E20"/>
      <c r="F20"/>
      <c r="G20"/>
      <c r="H20"/>
      <c r="I20"/>
    </row>
    <row r="21" spans="1:13" x14ac:dyDescent="0.25">
      <c r="A21" s="150" t="s">
        <v>306</v>
      </c>
      <c r="B21"/>
      <c r="C21"/>
      <c r="D21"/>
      <c r="E21"/>
      <c r="F21"/>
      <c r="G21"/>
      <c r="H21"/>
      <c r="I21"/>
    </row>
  </sheetData>
  <mergeCells count="8">
    <mergeCell ref="M5:M6"/>
    <mergeCell ref="A1:I1"/>
    <mergeCell ref="A5:B6"/>
    <mergeCell ref="D5:E5"/>
    <mergeCell ref="F5:G5"/>
    <mergeCell ref="H5:I5"/>
    <mergeCell ref="J5:J6"/>
    <mergeCell ref="K5:L5"/>
  </mergeCells>
  <pageMargins left="0.38" right="0.18" top="0.75" bottom="0.75" header="0.3" footer="0.3"/>
  <pageSetup paperSize="5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Normal="100" workbookViewId="0">
      <selection activeCell="G23" sqref="G23"/>
    </sheetView>
  </sheetViews>
  <sheetFormatPr defaultRowHeight="15" x14ac:dyDescent="0.25"/>
  <cols>
    <col min="1" max="1" width="8" customWidth="1"/>
    <col min="2" max="2" width="25.28515625" customWidth="1"/>
    <col min="3" max="3" width="13.28515625" customWidth="1"/>
    <col min="4" max="4" width="12" customWidth="1"/>
    <col min="5" max="5" width="14.140625" customWidth="1"/>
    <col min="6" max="6" width="11.28515625" customWidth="1"/>
    <col min="7" max="7" width="13.5703125" customWidth="1"/>
    <col min="8" max="8" width="13.85546875" customWidth="1"/>
    <col min="9" max="9" width="14.5703125" customWidth="1"/>
    <col min="10" max="10" width="13.140625" customWidth="1"/>
    <col min="11" max="11" width="17" customWidth="1"/>
    <col min="12" max="12" width="16.28515625" customWidth="1"/>
    <col min="13" max="13" width="16.140625" customWidth="1"/>
    <col min="14" max="14" width="14.85546875" customWidth="1"/>
  </cols>
  <sheetData>
    <row r="1" spans="1:14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80"/>
      <c r="J1" s="380"/>
      <c r="K1" s="309"/>
    </row>
    <row r="2" spans="1:14" ht="18" x14ac:dyDescent="0.25">
      <c r="A2" s="33" t="s">
        <v>106</v>
      </c>
      <c r="B2" s="33"/>
      <c r="C2" s="1"/>
      <c r="D2" s="1"/>
      <c r="E2" s="1"/>
      <c r="F2" s="1"/>
      <c r="G2" s="1"/>
      <c r="H2" s="1"/>
      <c r="I2" s="1"/>
      <c r="J2" s="1"/>
      <c r="K2" s="1"/>
    </row>
    <row r="3" spans="1:14" x14ac:dyDescent="0.25">
      <c r="A3" s="18" t="s">
        <v>105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  <c r="J4" s="1"/>
      <c r="K4" s="1"/>
    </row>
    <row r="5" spans="1:14" ht="15.75" x14ac:dyDescent="0.25">
      <c r="A5" s="18"/>
      <c r="B5" s="17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 x14ac:dyDescent="0.25">
      <c r="A6" s="381" t="s">
        <v>10</v>
      </c>
      <c r="B6" s="382"/>
      <c r="C6" s="396">
        <v>2021</v>
      </c>
      <c r="D6" s="397"/>
      <c r="E6" s="394">
        <v>2022</v>
      </c>
      <c r="F6" s="395"/>
      <c r="G6" s="394">
        <v>2023</v>
      </c>
      <c r="H6" s="395"/>
      <c r="I6" s="394">
        <v>2024</v>
      </c>
      <c r="J6" s="395"/>
      <c r="K6" s="390" t="s">
        <v>276</v>
      </c>
      <c r="L6" s="379">
        <v>2025</v>
      </c>
      <c r="M6" s="379"/>
      <c r="N6" s="377" t="s">
        <v>305</v>
      </c>
    </row>
    <row r="7" spans="1:14" ht="45.75" customHeight="1" x14ac:dyDescent="0.25">
      <c r="A7" s="383"/>
      <c r="B7" s="384"/>
      <c r="C7" s="32" t="s">
        <v>7</v>
      </c>
      <c r="D7" s="122" t="s">
        <v>8</v>
      </c>
      <c r="E7" s="31" t="s">
        <v>7</v>
      </c>
      <c r="F7" s="145" t="s">
        <v>8</v>
      </c>
      <c r="G7" s="145" t="s">
        <v>7</v>
      </c>
      <c r="H7" s="217" t="s">
        <v>8</v>
      </c>
      <c r="I7" s="217" t="s">
        <v>7</v>
      </c>
      <c r="J7" s="310" t="s">
        <v>8</v>
      </c>
      <c r="K7" s="391"/>
      <c r="L7" s="352" t="s">
        <v>7</v>
      </c>
      <c r="M7" s="353" t="s">
        <v>304</v>
      </c>
      <c r="N7" s="377"/>
    </row>
    <row r="8" spans="1:14" x14ac:dyDescent="0.25">
      <c r="A8" s="90">
        <v>2003</v>
      </c>
      <c r="B8" s="14" t="s">
        <v>17</v>
      </c>
      <c r="C8" s="36">
        <v>250000</v>
      </c>
      <c r="D8" s="36">
        <v>0</v>
      </c>
      <c r="E8" s="36"/>
      <c r="F8" s="55"/>
      <c r="G8" s="36"/>
      <c r="H8" s="36"/>
      <c r="I8" s="84"/>
      <c r="J8" s="36"/>
      <c r="K8" s="116"/>
      <c r="L8" s="116"/>
      <c r="M8" s="84"/>
      <c r="N8" s="84"/>
    </row>
    <row r="9" spans="1:14" x14ac:dyDescent="0.25">
      <c r="A9" s="90">
        <v>2102</v>
      </c>
      <c r="B9" s="14" t="s">
        <v>4</v>
      </c>
      <c r="C9" s="36">
        <v>100000</v>
      </c>
      <c r="D9" s="36">
        <v>285000</v>
      </c>
      <c r="E9" s="36">
        <v>250000</v>
      </c>
      <c r="F9" s="137">
        <v>0</v>
      </c>
      <c r="G9" s="36">
        <v>500000</v>
      </c>
      <c r="H9" s="36">
        <v>495166.25</v>
      </c>
      <c r="I9" s="36">
        <v>500000</v>
      </c>
      <c r="J9" s="319">
        <v>513357.02</v>
      </c>
      <c r="K9" s="116">
        <v>300000</v>
      </c>
      <c r="L9" s="116">
        <v>1000000</v>
      </c>
      <c r="M9" s="84"/>
      <c r="N9" s="84"/>
    </row>
    <row r="10" spans="1:14" x14ac:dyDescent="0.25">
      <c r="A10" s="90">
        <v>2103</v>
      </c>
      <c r="B10" s="14" t="s">
        <v>3</v>
      </c>
      <c r="C10" s="36"/>
      <c r="D10" s="36"/>
      <c r="E10" s="36"/>
      <c r="F10" s="55"/>
      <c r="G10" s="36"/>
      <c r="H10" s="36"/>
      <c r="I10" s="84"/>
      <c r="J10" s="36"/>
      <c r="K10" s="116"/>
      <c r="L10" s="116"/>
      <c r="M10" s="84"/>
      <c r="N10" s="84"/>
    </row>
    <row r="11" spans="1:14" ht="16.5" thickBot="1" x14ac:dyDescent="0.3">
      <c r="A11" s="5" t="s">
        <v>0</v>
      </c>
      <c r="B11" s="5"/>
      <c r="C11" s="3">
        <f t="shared" ref="C11:H11" si="0">SUM(C8:C10)</f>
        <v>350000</v>
      </c>
      <c r="D11" s="3">
        <f t="shared" si="0"/>
        <v>285000</v>
      </c>
      <c r="E11" s="3">
        <f t="shared" si="0"/>
        <v>250000</v>
      </c>
      <c r="F11" s="3">
        <f t="shared" si="0"/>
        <v>0</v>
      </c>
      <c r="G11" s="3">
        <f t="shared" si="0"/>
        <v>500000</v>
      </c>
      <c r="H11" s="3">
        <f t="shared" si="0"/>
        <v>495166.25</v>
      </c>
      <c r="I11" s="3">
        <f>SUM(I8:I10)</f>
        <v>500000</v>
      </c>
      <c r="J11" s="3">
        <f t="shared" ref="J11:L11" si="1">SUM(J8:J10)</f>
        <v>513357.02</v>
      </c>
      <c r="K11" s="3">
        <f t="shared" ref="K11" si="2">SUM(K8:K10)</f>
        <v>300000</v>
      </c>
      <c r="L11" s="350">
        <f t="shared" si="1"/>
        <v>1000000</v>
      </c>
      <c r="M11" s="84"/>
      <c r="N11" s="84"/>
    </row>
    <row r="12" spans="1:14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4" s="35" customFormat="1" ht="15.75" x14ac:dyDescent="0.25">
      <c r="A14" s="21" t="s">
        <v>151</v>
      </c>
      <c r="B14" s="23"/>
      <c r="C14" s="120"/>
      <c r="D14"/>
      <c r="E14"/>
      <c r="F14"/>
      <c r="G14"/>
      <c r="H14"/>
      <c r="L14" s="120"/>
    </row>
    <row r="15" spans="1:14" s="35" customFormat="1" ht="24" customHeight="1" x14ac:dyDescent="0.25">
      <c r="A15" s="21" t="s">
        <v>119</v>
      </c>
      <c r="B15"/>
      <c r="C15" s="120"/>
      <c r="D15"/>
      <c r="E15" s="149" t="s">
        <v>162</v>
      </c>
      <c r="F15"/>
      <c r="G15"/>
      <c r="H15"/>
      <c r="L15" s="23"/>
    </row>
    <row r="16" spans="1:14" s="35" customFormat="1" x14ac:dyDescent="0.25">
      <c r="A16"/>
      <c r="B16" s="351"/>
      <c r="C16" s="23"/>
      <c r="D16"/>
      <c r="E16"/>
      <c r="F16"/>
      <c r="G16"/>
      <c r="H16"/>
    </row>
    <row r="17" spans="1:8" s="35" customFormat="1" x14ac:dyDescent="0.25">
      <c r="A17"/>
      <c r="B17"/>
      <c r="C17"/>
      <c r="D17"/>
      <c r="E17"/>
      <c r="F17"/>
      <c r="G17"/>
      <c r="H17"/>
    </row>
    <row r="18" spans="1:8" s="35" customFormat="1" x14ac:dyDescent="0.25">
      <c r="A18" s="150" t="s">
        <v>306</v>
      </c>
      <c r="B18"/>
      <c r="C18"/>
      <c r="D18"/>
      <c r="E18"/>
      <c r="F18"/>
      <c r="G18"/>
      <c r="H18"/>
    </row>
    <row r="19" spans="1:8" s="35" customFormat="1" x14ac:dyDescent="0.25"/>
  </sheetData>
  <mergeCells count="9">
    <mergeCell ref="N6:N7"/>
    <mergeCell ref="C6:D6"/>
    <mergeCell ref="A1:J1"/>
    <mergeCell ref="A6:B7"/>
    <mergeCell ref="E6:F6"/>
    <mergeCell ref="G6:H6"/>
    <mergeCell ref="I6:J6"/>
    <mergeCell ref="K6:K7"/>
    <mergeCell ref="L6:M6"/>
  </mergeCells>
  <pageMargins left="0.56000000000000005" right="0.17" top="0.75" bottom="0.75" header="0.3" footer="0.3"/>
  <pageSetup paperSize="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Normal="100" workbookViewId="0">
      <selection activeCell="J48" sqref="J48"/>
    </sheetView>
  </sheetViews>
  <sheetFormatPr defaultColWidth="9.140625" defaultRowHeight="15" x14ac:dyDescent="0.25"/>
  <cols>
    <col min="1" max="1" width="8.140625" style="35" customWidth="1"/>
    <col min="2" max="2" width="32" style="35" customWidth="1"/>
    <col min="3" max="3" width="16.140625" style="35" customWidth="1"/>
    <col min="4" max="4" width="16.85546875" style="35" customWidth="1"/>
    <col min="5" max="5" width="16.7109375" style="35" customWidth="1"/>
    <col min="6" max="6" width="14.5703125" style="35" customWidth="1"/>
    <col min="7" max="7" width="16.28515625" style="35" customWidth="1"/>
    <col min="8" max="8" width="16" style="35" customWidth="1"/>
    <col min="9" max="9" width="17.140625" style="35" customWidth="1"/>
    <col min="10" max="10" width="15.85546875" style="35" customWidth="1"/>
    <col min="11" max="11" width="15.28515625" style="35" bestFit="1" customWidth="1"/>
    <col min="12" max="12" width="15.140625" style="35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104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102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103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2">
        <v>2022</v>
      </c>
      <c r="D5" s="392"/>
      <c r="E5" s="394">
        <v>2023</v>
      </c>
      <c r="F5" s="395"/>
      <c r="G5" s="381">
        <v>2024</v>
      </c>
      <c r="H5" s="382"/>
      <c r="I5" s="398" t="s">
        <v>276</v>
      </c>
      <c r="J5" s="379">
        <v>2025</v>
      </c>
      <c r="K5" s="379"/>
      <c r="L5" s="377" t="s">
        <v>305</v>
      </c>
    </row>
    <row r="6" spans="1:12" ht="51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0" t="s">
        <v>8</v>
      </c>
      <c r="I6" s="399"/>
      <c r="J6" s="352" t="s">
        <v>7</v>
      </c>
      <c r="K6" s="353" t="s">
        <v>304</v>
      </c>
      <c r="L6" s="377"/>
    </row>
    <row r="7" spans="1:12" x14ac:dyDescent="0.25">
      <c r="A7" s="90">
        <v>2003</v>
      </c>
      <c r="B7" s="14" t="s">
        <v>17</v>
      </c>
      <c r="C7" s="36">
        <v>1000000</v>
      </c>
      <c r="D7" s="36">
        <v>0</v>
      </c>
      <c r="E7" s="36">
        <v>1500000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8"/>
      <c r="L7" s="38"/>
    </row>
    <row r="8" spans="1:12" x14ac:dyDescent="0.25">
      <c r="A8" s="248">
        <v>2102</v>
      </c>
      <c r="B8" s="14" t="s">
        <v>4</v>
      </c>
      <c r="C8" s="36">
        <v>1000000</v>
      </c>
      <c r="D8" s="36">
        <v>584000</v>
      </c>
      <c r="E8" s="36">
        <v>500000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8"/>
      <c r="L8" s="38"/>
    </row>
    <row r="9" spans="1:12" x14ac:dyDescent="0.25">
      <c r="A9" s="248">
        <v>2103</v>
      </c>
      <c r="B9" s="14" t="s">
        <v>3</v>
      </c>
      <c r="C9" s="36">
        <v>500000</v>
      </c>
      <c r="D9" s="36">
        <v>471200</v>
      </c>
      <c r="E9" s="36">
        <v>500000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8"/>
      <c r="L9" s="38"/>
    </row>
    <row r="10" spans="1:12" ht="16.5" thickBot="1" x14ac:dyDescent="0.3">
      <c r="A10" s="5" t="s">
        <v>0</v>
      </c>
      <c r="B10" s="5"/>
      <c r="C10" s="3">
        <f t="shared" ref="C10:H10" si="0">SUM(C7:C9)</f>
        <v>2500000</v>
      </c>
      <c r="D10" s="3">
        <f t="shared" si="0"/>
        <v>1055200</v>
      </c>
      <c r="E10" s="3">
        <f t="shared" si="0"/>
        <v>2500000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ref="I10" si="1">SUM(I7:I9)</f>
        <v>0</v>
      </c>
      <c r="J10" s="350">
        <f t="shared" ref="J10" si="2">SUM(J7:J9)</f>
        <v>0</v>
      </c>
      <c r="K10" s="38"/>
      <c r="L10" s="38"/>
    </row>
    <row r="11" spans="1:12" ht="16.5" thickTop="1" x14ac:dyDescent="0.25">
      <c r="A11" s="27"/>
      <c r="B11" s="27"/>
      <c r="C11" s="26"/>
      <c r="D11" s="26"/>
      <c r="E11" s="26"/>
      <c r="F11" s="26"/>
      <c r="G11" s="26"/>
      <c r="H11" s="26"/>
    </row>
    <row r="12" spans="1:12" x14ac:dyDescent="0.25">
      <c r="A12" s="18" t="s">
        <v>102</v>
      </c>
      <c r="B12" s="19"/>
      <c r="C12" s="19"/>
      <c r="D12" s="19"/>
      <c r="E12" s="19"/>
      <c r="F12" s="19"/>
      <c r="G12" s="19"/>
      <c r="H12" s="19"/>
    </row>
    <row r="13" spans="1:12" ht="15.75" x14ac:dyDescent="0.25">
      <c r="A13" s="18" t="s">
        <v>62</v>
      </c>
      <c r="B13" s="17"/>
      <c r="C13" s="1"/>
      <c r="D13" s="1"/>
      <c r="E13" s="1"/>
      <c r="F13" s="1"/>
      <c r="G13" s="1"/>
      <c r="H13" s="1"/>
    </row>
    <row r="14" spans="1:12" ht="15" customHeight="1" x14ac:dyDescent="0.25">
      <c r="A14" s="381" t="s">
        <v>10</v>
      </c>
      <c r="B14" s="382"/>
      <c r="C14" s="392">
        <v>2022</v>
      </c>
      <c r="D14" s="392"/>
      <c r="E14" s="394">
        <v>2023</v>
      </c>
      <c r="F14" s="395"/>
      <c r="G14" s="381">
        <v>2024</v>
      </c>
      <c r="H14" s="382"/>
      <c r="I14" s="398" t="s">
        <v>276</v>
      </c>
      <c r="J14" s="379">
        <v>2025</v>
      </c>
      <c r="K14" s="379"/>
      <c r="L14" s="377" t="s">
        <v>305</v>
      </c>
    </row>
    <row r="15" spans="1:12" ht="44.25" customHeight="1" x14ac:dyDescent="0.25">
      <c r="A15" s="383"/>
      <c r="B15" s="384"/>
      <c r="C15" s="31" t="s">
        <v>7</v>
      </c>
      <c r="D15" s="145" t="s">
        <v>8</v>
      </c>
      <c r="E15" s="31" t="s">
        <v>7</v>
      </c>
      <c r="F15" s="217" t="s">
        <v>8</v>
      </c>
      <c r="G15" s="31" t="s">
        <v>7</v>
      </c>
      <c r="H15" s="310" t="s">
        <v>8</v>
      </c>
      <c r="I15" s="399"/>
      <c r="J15" s="352" t="s">
        <v>7</v>
      </c>
      <c r="K15" s="353" t="s">
        <v>304</v>
      </c>
      <c r="L15" s="377"/>
    </row>
    <row r="16" spans="1:12" x14ac:dyDescent="0.25">
      <c r="A16" s="90">
        <v>2003</v>
      </c>
      <c r="B16" s="14" t="s">
        <v>17</v>
      </c>
      <c r="C16" s="51">
        <v>2000000</v>
      </c>
      <c r="D16" s="51">
        <v>0</v>
      </c>
      <c r="E16" s="51">
        <v>2000000</v>
      </c>
      <c r="F16" s="51">
        <v>1871360</v>
      </c>
      <c r="G16" s="36">
        <v>2500000</v>
      </c>
      <c r="H16" s="51">
        <v>618515</v>
      </c>
      <c r="I16" s="39">
        <v>1000000</v>
      </c>
      <c r="J16" s="39">
        <v>2500000</v>
      </c>
      <c r="K16" s="38"/>
      <c r="L16" s="38"/>
    </row>
    <row r="17" spans="1:12" x14ac:dyDescent="0.25">
      <c r="A17" s="90" t="s">
        <v>144</v>
      </c>
      <c r="B17" s="14" t="s">
        <v>152</v>
      </c>
      <c r="C17" s="51"/>
      <c r="D17" s="51"/>
      <c r="E17" s="51">
        <v>100000000</v>
      </c>
      <c r="F17" s="51">
        <v>0</v>
      </c>
      <c r="G17" s="89">
        <v>0</v>
      </c>
      <c r="H17" s="51"/>
      <c r="I17" s="39"/>
      <c r="J17" s="39"/>
      <c r="K17" s="38"/>
      <c r="L17" s="38"/>
    </row>
    <row r="18" spans="1:12" x14ac:dyDescent="0.25">
      <c r="A18" s="90">
        <v>2102</v>
      </c>
      <c r="B18" s="14" t="s">
        <v>4</v>
      </c>
      <c r="C18" s="51">
        <v>1500000</v>
      </c>
      <c r="D18" s="51">
        <v>1242040</v>
      </c>
      <c r="E18" s="51">
        <v>1000000</v>
      </c>
      <c r="F18" s="51">
        <v>357172.19</v>
      </c>
      <c r="G18" s="51">
        <v>1500000</v>
      </c>
      <c r="H18" s="51">
        <v>1296178.8</v>
      </c>
      <c r="I18" s="39">
        <v>2650000</v>
      </c>
      <c r="J18" s="39">
        <v>5000000</v>
      </c>
      <c r="K18" s="38"/>
      <c r="L18" s="38"/>
    </row>
    <row r="19" spans="1:12" x14ac:dyDescent="0.25">
      <c r="A19" s="94">
        <v>2106</v>
      </c>
      <c r="B19" s="6" t="s">
        <v>2</v>
      </c>
      <c r="C19" s="36">
        <v>500000</v>
      </c>
      <c r="D19" s="36">
        <v>0</v>
      </c>
      <c r="E19" s="36">
        <v>500000</v>
      </c>
      <c r="F19" s="36">
        <v>0</v>
      </c>
      <c r="G19" s="36">
        <v>500000</v>
      </c>
      <c r="H19" s="51">
        <v>0</v>
      </c>
      <c r="I19" s="39">
        <v>400000</v>
      </c>
      <c r="J19" s="39">
        <v>500000</v>
      </c>
      <c r="K19" s="38"/>
      <c r="L19" s="38"/>
    </row>
    <row r="20" spans="1:12" x14ac:dyDescent="0.25">
      <c r="A20" s="249">
        <v>2503</v>
      </c>
      <c r="B20" s="8" t="s">
        <v>274</v>
      </c>
      <c r="C20" s="36"/>
      <c r="D20" s="36"/>
      <c r="E20" s="36">
        <v>0</v>
      </c>
      <c r="F20" s="36"/>
      <c r="G20" s="36">
        <v>1000000</v>
      </c>
      <c r="H20" s="36">
        <v>0</v>
      </c>
      <c r="I20" s="39">
        <v>0</v>
      </c>
      <c r="J20" s="39">
        <v>0</v>
      </c>
      <c r="K20" s="38"/>
      <c r="L20" s="38"/>
    </row>
    <row r="21" spans="1:12" x14ac:dyDescent="0.25">
      <c r="A21" s="249">
        <v>2505</v>
      </c>
      <c r="B21" s="8" t="s">
        <v>123</v>
      </c>
      <c r="C21" s="36">
        <v>1000000</v>
      </c>
      <c r="D21" s="36">
        <v>766949.4</v>
      </c>
      <c r="E21" s="36">
        <v>1000000</v>
      </c>
      <c r="F21" s="36">
        <v>967402</v>
      </c>
      <c r="G21" s="36">
        <v>1000000</v>
      </c>
      <c r="H21" s="36">
        <v>999825.2</v>
      </c>
      <c r="I21" s="39">
        <v>950000</v>
      </c>
      <c r="J21" s="39">
        <v>1500000</v>
      </c>
      <c r="K21" s="38"/>
      <c r="L21" s="38"/>
    </row>
    <row r="22" spans="1:12" x14ac:dyDescent="0.25">
      <c r="A22" s="249">
        <v>2507</v>
      </c>
      <c r="B22" s="8" t="s">
        <v>1</v>
      </c>
      <c r="C22" s="28"/>
      <c r="D22" s="28"/>
      <c r="E22" s="28"/>
      <c r="F22" s="28"/>
      <c r="G22" s="36">
        <v>10000000</v>
      </c>
      <c r="H22" s="28">
        <v>2155091.31</v>
      </c>
      <c r="I22" s="268"/>
      <c r="J22" s="268"/>
      <c r="K22" s="38"/>
      <c r="L22" s="38"/>
    </row>
    <row r="23" spans="1:12" ht="16.5" thickBot="1" x14ac:dyDescent="0.3">
      <c r="A23" s="5" t="s">
        <v>0</v>
      </c>
      <c r="B23" s="5"/>
      <c r="C23" s="3">
        <f t="shared" ref="C23:H23" si="3">SUM(C16:C22)</f>
        <v>5000000</v>
      </c>
      <c r="D23" s="3">
        <f t="shared" si="3"/>
        <v>2008989.4</v>
      </c>
      <c r="E23" s="3">
        <f t="shared" si="3"/>
        <v>104500000</v>
      </c>
      <c r="F23" s="3">
        <f t="shared" si="3"/>
        <v>3195934.19</v>
      </c>
      <c r="G23" s="3">
        <f t="shared" si="3"/>
        <v>16500000</v>
      </c>
      <c r="H23" s="3">
        <f t="shared" si="3"/>
        <v>5069610.3100000005</v>
      </c>
      <c r="I23" s="3">
        <f t="shared" ref="I23" si="4">SUM(I16:I22)</f>
        <v>5000000</v>
      </c>
      <c r="J23" s="350">
        <f t="shared" ref="J23" si="5">SUM(J16:J22)</f>
        <v>9500000</v>
      </c>
      <c r="K23" s="38"/>
      <c r="L23" s="38"/>
    </row>
    <row r="24" spans="1:12" ht="16.5" thickTop="1" x14ac:dyDescent="0.25">
      <c r="A24" s="27"/>
      <c r="B24" s="27"/>
      <c r="C24" s="26"/>
      <c r="D24" s="26"/>
      <c r="E24" s="26"/>
      <c r="F24" s="26"/>
      <c r="G24" s="26"/>
      <c r="H24" s="26"/>
    </row>
    <row r="25" spans="1:12" x14ac:dyDescent="0.25">
      <c r="A25" s="18" t="s">
        <v>102</v>
      </c>
      <c r="B25" s="19"/>
      <c r="C25" s="19"/>
      <c r="D25" s="19"/>
      <c r="E25" s="19"/>
      <c r="F25" s="19"/>
      <c r="G25" s="19"/>
      <c r="H25" s="19"/>
    </row>
    <row r="26" spans="1:12" ht="15.75" x14ac:dyDescent="0.25">
      <c r="A26" s="18" t="s">
        <v>101</v>
      </c>
      <c r="B26" s="17"/>
      <c r="C26" s="1"/>
      <c r="D26" s="1"/>
      <c r="E26" s="1"/>
      <c r="F26" s="1"/>
      <c r="G26" s="1"/>
      <c r="H26" s="1"/>
    </row>
    <row r="27" spans="1:12" ht="15" customHeight="1" x14ac:dyDescent="0.25">
      <c r="A27" s="381" t="s">
        <v>10</v>
      </c>
      <c r="B27" s="382"/>
      <c r="C27" s="392">
        <v>2022</v>
      </c>
      <c r="D27" s="392"/>
      <c r="E27" s="394">
        <v>2023</v>
      </c>
      <c r="F27" s="395"/>
      <c r="G27" s="381">
        <v>2024</v>
      </c>
      <c r="H27" s="382"/>
      <c r="I27" s="398" t="s">
        <v>276</v>
      </c>
      <c r="J27" s="379">
        <v>2025</v>
      </c>
      <c r="K27" s="379"/>
      <c r="L27" s="377" t="s">
        <v>305</v>
      </c>
    </row>
    <row r="28" spans="1:12" ht="42.75" customHeight="1" x14ac:dyDescent="0.25">
      <c r="A28" s="383"/>
      <c r="B28" s="384"/>
      <c r="C28" s="31" t="s">
        <v>7</v>
      </c>
      <c r="D28" s="145" t="s">
        <v>8</v>
      </c>
      <c r="E28" s="31" t="s">
        <v>7</v>
      </c>
      <c r="F28" s="217" t="s">
        <v>8</v>
      </c>
      <c r="G28" s="31" t="s">
        <v>7</v>
      </c>
      <c r="H28" s="310" t="s">
        <v>8</v>
      </c>
      <c r="I28" s="399"/>
      <c r="J28" s="352" t="s">
        <v>7</v>
      </c>
      <c r="K28" s="353" t="s">
        <v>304</v>
      </c>
      <c r="L28" s="377"/>
    </row>
    <row r="29" spans="1:12" x14ac:dyDescent="0.25">
      <c r="A29" s="261">
        <v>2001</v>
      </c>
      <c r="B29" s="14" t="s">
        <v>5</v>
      </c>
      <c r="C29" s="51">
        <v>10000000</v>
      </c>
      <c r="D29" s="51">
        <v>14000000</v>
      </c>
      <c r="E29" s="51">
        <v>20000000</v>
      </c>
      <c r="F29" s="51">
        <v>9958687.9399999995</v>
      </c>
      <c r="G29" s="51">
        <v>40000000</v>
      </c>
      <c r="H29" s="51">
        <v>12917005.310000001</v>
      </c>
      <c r="I29" s="39">
        <v>8000000</v>
      </c>
      <c r="J29" s="39">
        <v>20000000</v>
      </c>
      <c r="K29" s="355"/>
      <c r="L29" s="38"/>
    </row>
    <row r="30" spans="1:12" x14ac:dyDescent="0.25">
      <c r="A30" s="90">
        <v>2104</v>
      </c>
      <c r="B30" s="14" t="s">
        <v>25</v>
      </c>
      <c r="C30" s="51"/>
      <c r="D30" s="51"/>
      <c r="E30" s="51"/>
      <c r="F30" s="51"/>
      <c r="G30" s="36"/>
      <c r="H30" s="51"/>
      <c r="I30" s="38"/>
      <c r="J30" s="38"/>
      <c r="K30" s="38"/>
      <c r="L30" s="38"/>
    </row>
    <row r="31" spans="1:12" ht="16.5" thickBot="1" x14ac:dyDescent="0.3">
      <c r="A31" s="5" t="s">
        <v>0</v>
      </c>
      <c r="B31" s="5"/>
      <c r="C31" s="3">
        <f>SUM(C29:C30)</f>
        <v>10000000</v>
      </c>
      <c r="D31" s="3">
        <f t="shared" ref="D31:H31" si="6">SUM(D29:D30)</f>
        <v>14000000</v>
      </c>
      <c r="E31" s="3">
        <f>SUM(E29:E30)</f>
        <v>20000000</v>
      </c>
      <c r="F31" s="3">
        <f t="shared" si="6"/>
        <v>9958687.9399999995</v>
      </c>
      <c r="G31" s="3">
        <f t="shared" si="6"/>
        <v>40000000</v>
      </c>
      <c r="H31" s="3">
        <f t="shared" si="6"/>
        <v>12917005.310000001</v>
      </c>
      <c r="I31" s="3">
        <f t="shared" ref="I31" si="7">SUM(I29:I30)</f>
        <v>8000000</v>
      </c>
      <c r="J31" s="350">
        <f t="shared" ref="J31" si="8">SUM(J29:J30)</f>
        <v>20000000</v>
      </c>
      <c r="K31" s="38"/>
      <c r="L31" s="38"/>
    </row>
    <row r="32" spans="1:12" ht="16.5" thickTop="1" x14ac:dyDescent="0.25">
      <c r="A32" s="27"/>
      <c r="B32" s="27"/>
      <c r="C32" s="26"/>
      <c r="D32" s="26"/>
      <c r="E32" s="26"/>
      <c r="F32" s="26"/>
      <c r="G32" s="26"/>
      <c r="H32" s="26"/>
    </row>
    <row r="33" spans="1:13" ht="18" x14ac:dyDescent="0.25">
      <c r="A33" s="33" t="s">
        <v>104</v>
      </c>
      <c r="B33" s="33"/>
      <c r="C33" s="1"/>
      <c r="D33" s="1"/>
      <c r="E33" s="1"/>
      <c r="F33" s="1"/>
      <c r="G33" s="1"/>
      <c r="H33" s="1"/>
      <c r="K33" s="75"/>
    </row>
    <row r="34" spans="1:13" x14ac:dyDescent="0.25">
      <c r="A34" s="18" t="s">
        <v>102</v>
      </c>
      <c r="B34" s="19"/>
      <c r="C34" s="19"/>
      <c r="D34" s="19"/>
      <c r="E34" s="19"/>
      <c r="F34" s="19"/>
      <c r="G34" s="19"/>
      <c r="H34" s="19"/>
      <c r="K34" s="75"/>
    </row>
    <row r="35" spans="1:13" ht="15.75" x14ac:dyDescent="0.25">
      <c r="A35" s="18" t="s">
        <v>124</v>
      </c>
      <c r="B35" s="17"/>
      <c r="C35" s="1"/>
      <c r="D35" s="1"/>
      <c r="E35" s="1"/>
      <c r="F35" s="1"/>
      <c r="G35" s="1"/>
      <c r="H35" s="1"/>
      <c r="K35" s="75"/>
    </row>
    <row r="36" spans="1:13" ht="15" customHeight="1" x14ac:dyDescent="0.25">
      <c r="A36" s="381" t="s">
        <v>10</v>
      </c>
      <c r="B36" s="382"/>
      <c r="C36" s="392">
        <v>2022</v>
      </c>
      <c r="D36" s="392"/>
      <c r="E36" s="394">
        <v>2023</v>
      </c>
      <c r="F36" s="395"/>
      <c r="G36" s="381">
        <v>2024</v>
      </c>
      <c r="H36" s="382"/>
      <c r="I36" s="390" t="s">
        <v>276</v>
      </c>
      <c r="J36" s="379">
        <v>2025</v>
      </c>
      <c r="K36" s="379"/>
      <c r="L36" s="377" t="s">
        <v>305</v>
      </c>
    </row>
    <row r="37" spans="1:13" ht="51" customHeight="1" x14ac:dyDescent="0.25">
      <c r="A37" s="383"/>
      <c r="B37" s="384"/>
      <c r="C37" s="31" t="s">
        <v>7</v>
      </c>
      <c r="D37" s="145" t="s">
        <v>8</v>
      </c>
      <c r="E37" s="31" t="s">
        <v>7</v>
      </c>
      <c r="F37" s="217" t="s">
        <v>8</v>
      </c>
      <c r="G37" s="31" t="s">
        <v>7</v>
      </c>
      <c r="H37" s="310" t="s">
        <v>8</v>
      </c>
      <c r="I37" s="391"/>
      <c r="J37" s="352" t="s">
        <v>7</v>
      </c>
      <c r="K37" s="353" t="s">
        <v>304</v>
      </c>
      <c r="L37" s="377"/>
    </row>
    <row r="38" spans="1:13" x14ac:dyDescent="0.25">
      <c r="A38" s="261">
        <v>2201</v>
      </c>
      <c r="B38" s="14" t="s">
        <v>132</v>
      </c>
      <c r="C38" s="51">
        <v>5000000</v>
      </c>
      <c r="D38" s="51">
        <v>5000000</v>
      </c>
      <c r="E38" s="51">
        <v>5000000</v>
      </c>
      <c r="F38" s="51">
        <v>4982780.18</v>
      </c>
      <c r="G38" s="51">
        <v>5000000</v>
      </c>
      <c r="H38" s="51">
        <v>1997767.5</v>
      </c>
      <c r="I38" s="51">
        <v>2000000</v>
      </c>
      <c r="J38" s="36">
        <v>5000000</v>
      </c>
      <c r="K38" s="38"/>
      <c r="L38" s="38"/>
    </row>
    <row r="39" spans="1:13" x14ac:dyDescent="0.25">
      <c r="A39" s="16"/>
      <c r="B39" s="14"/>
      <c r="C39" s="51"/>
      <c r="D39" s="51"/>
      <c r="E39" s="51"/>
      <c r="F39" s="51"/>
      <c r="G39" s="51"/>
      <c r="H39" s="51"/>
      <c r="I39" s="51"/>
      <c r="J39" s="36"/>
      <c r="K39" s="38"/>
      <c r="L39" s="38"/>
    </row>
    <row r="40" spans="1:13" ht="16.5" thickBot="1" x14ac:dyDescent="0.3">
      <c r="A40" s="5" t="s">
        <v>0</v>
      </c>
      <c r="B40" s="5"/>
      <c r="C40" s="3">
        <f t="shared" ref="C40:H40" si="9">SUM(C38:C39)</f>
        <v>5000000</v>
      </c>
      <c r="D40" s="3">
        <f t="shared" si="9"/>
        <v>5000000</v>
      </c>
      <c r="E40" s="3">
        <f t="shared" si="9"/>
        <v>5000000</v>
      </c>
      <c r="F40" s="3">
        <f t="shared" si="9"/>
        <v>4982780.18</v>
      </c>
      <c r="G40" s="3">
        <f t="shared" si="9"/>
        <v>5000000</v>
      </c>
      <c r="H40" s="3">
        <f t="shared" si="9"/>
        <v>1997767.5</v>
      </c>
      <c r="I40" s="3">
        <f t="shared" ref="I40" si="10">SUM(I38:I39)</f>
        <v>2000000</v>
      </c>
      <c r="J40" s="350">
        <f t="shared" ref="J40" si="11">SUM(J38:J39)</f>
        <v>5000000</v>
      </c>
      <c r="K40" s="38"/>
      <c r="L40" s="38"/>
    </row>
    <row r="41" spans="1:13" ht="15.75" thickTop="1" x14ac:dyDescent="0.25"/>
    <row r="42" spans="1:13" ht="16.5" thickBot="1" x14ac:dyDescent="0.3">
      <c r="B42" s="27" t="s">
        <v>131</v>
      </c>
      <c r="C42" s="222">
        <f t="shared" ref="C42:H42" si="12">C10+C23+C31+C40</f>
        <v>22500000</v>
      </c>
      <c r="D42" s="222">
        <f t="shared" si="12"/>
        <v>22064189.399999999</v>
      </c>
      <c r="E42" s="222">
        <f t="shared" si="12"/>
        <v>132000000</v>
      </c>
      <c r="F42" s="222">
        <f t="shared" si="12"/>
        <v>18137402.309999999</v>
      </c>
      <c r="G42" s="222">
        <f t="shared" si="12"/>
        <v>61500000</v>
      </c>
      <c r="H42" s="222">
        <f t="shared" si="12"/>
        <v>19984383.120000001</v>
      </c>
      <c r="I42" s="222">
        <f>I10+I23+I31+I40</f>
        <v>15000000</v>
      </c>
      <c r="J42" s="222">
        <f t="shared" ref="J42" si="13">J10+J23+J31+J40</f>
        <v>34500000</v>
      </c>
    </row>
    <row r="43" spans="1:13" ht="15.75" thickTop="1" x14ac:dyDescent="0.25"/>
    <row r="45" spans="1:13" ht="15.75" x14ac:dyDescent="0.25">
      <c r="A45" s="21" t="s">
        <v>151</v>
      </c>
      <c r="B45" s="23"/>
      <c r="C45" s="120"/>
      <c r="D45"/>
      <c r="E45"/>
      <c r="F45"/>
      <c r="G45"/>
      <c r="H45"/>
      <c r="M45" s="120"/>
    </row>
    <row r="46" spans="1:13" ht="24" customHeight="1" x14ac:dyDescent="0.25">
      <c r="A46" s="21" t="s">
        <v>119</v>
      </c>
      <c r="B46"/>
      <c r="C46" s="120"/>
      <c r="D46"/>
      <c r="E46"/>
      <c r="F46" s="149" t="s">
        <v>162</v>
      </c>
      <c r="G46"/>
      <c r="H46"/>
      <c r="M46" s="23"/>
    </row>
    <row r="47" spans="1:13" x14ac:dyDescent="0.25">
      <c r="A47"/>
      <c r="B47" s="351"/>
      <c r="C47" s="23"/>
      <c r="D47"/>
      <c r="E47"/>
      <c r="F47"/>
      <c r="G47"/>
      <c r="H47"/>
    </row>
    <row r="48" spans="1:13" x14ac:dyDescent="0.25">
      <c r="A48"/>
      <c r="B48"/>
      <c r="C48"/>
      <c r="D48"/>
      <c r="E48"/>
      <c r="F48"/>
      <c r="G48"/>
      <c r="H48"/>
    </row>
    <row r="49" spans="1:8" x14ac:dyDescent="0.25">
      <c r="A49" s="150" t="s">
        <v>306</v>
      </c>
      <c r="B49"/>
      <c r="C49"/>
      <c r="D49"/>
      <c r="E49"/>
      <c r="F49"/>
      <c r="G49"/>
      <c r="H49"/>
    </row>
  </sheetData>
  <mergeCells count="29">
    <mergeCell ref="C5:D5"/>
    <mergeCell ref="C14:D14"/>
    <mergeCell ref="I5:I6"/>
    <mergeCell ref="I14:I15"/>
    <mergeCell ref="I27:I28"/>
    <mergeCell ref="I36:I37"/>
    <mergeCell ref="A1:H1"/>
    <mergeCell ref="A14:B15"/>
    <mergeCell ref="A5:B6"/>
    <mergeCell ref="G5:H5"/>
    <mergeCell ref="A36:B37"/>
    <mergeCell ref="A27:B28"/>
    <mergeCell ref="C27:D27"/>
    <mergeCell ref="G14:H14"/>
    <mergeCell ref="G27:H27"/>
    <mergeCell ref="G36:H36"/>
    <mergeCell ref="C36:D36"/>
    <mergeCell ref="E5:F5"/>
    <mergeCell ref="E14:F14"/>
    <mergeCell ref="E27:F27"/>
    <mergeCell ref="E36:F36"/>
    <mergeCell ref="J36:K36"/>
    <mergeCell ref="L36:L37"/>
    <mergeCell ref="J5:K5"/>
    <mergeCell ref="L5:L6"/>
    <mergeCell ref="J14:K14"/>
    <mergeCell ref="L14:L15"/>
    <mergeCell ref="J27:K27"/>
    <mergeCell ref="L27:L28"/>
  </mergeCells>
  <pageMargins left="0.53" right="0.15748031496063" top="0.17" bottom="0.25" header="0.17" footer="0.31496062992126"/>
  <pageSetup paperSize="5" scale="81" fitToHeight="0" orientation="landscape" r:id="rId1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selection activeCell="I46" sqref="I1:I1048576"/>
    </sheetView>
  </sheetViews>
  <sheetFormatPr defaultRowHeight="15" x14ac:dyDescent="0.25"/>
  <cols>
    <col min="1" max="1" width="8.140625" customWidth="1"/>
    <col min="2" max="2" width="27.42578125" customWidth="1"/>
    <col min="3" max="3" width="15.140625" customWidth="1"/>
    <col min="4" max="4" width="14.85546875" customWidth="1"/>
    <col min="5" max="5" width="14.7109375" customWidth="1"/>
    <col min="6" max="8" width="14.42578125" customWidth="1"/>
    <col min="9" max="9" width="14.7109375" customWidth="1"/>
    <col min="10" max="10" width="16.42578125" customWidth="1"/>
    <col min="11" max="11" width="13.140625" customWidth="1"/>
    <col min="12" max="12" width="15.28515625" customWidth="1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</row>
    <row r="2" spans="1:12" ht="18" x14ac:dyDescent="0.25">
      <c r="A2" s="33" t="s">
        <v>100</v>
      </c>
      <c r="B2" s="33"/>
      <c r="C2" s="1"/>
      <c r="D2" s="1"/>
      <c r="E2" s="1"/>
      <c r="F2" s="1"/>
      <c r="G2" s="1"/>
      <c r="H2" s="1"/>
    </row>
    <row r="3" spans="1:12" x14ac:dyDescent="0.25">
      <c r="A3" s="18" t="s">
        <v>97</v>
      </c>
      <c r="B3" s="19"/>
      <c r="C3" s="19"/>
      <c r="D3" s="19"/>
      <c r="E3" s="19"/>
      <c r="F3" s="19"/>
      <c r="G3" s="19"/>
      <c r="H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</row>
    <row r="5" spans="1:12" ht="15" customHeight="1" x14ac:dyDescent="0.25">
      <c r="A5" s="381" t="s">
        <v>10</v>
      </c>
      <c r="B5" s="382"/>
      <c r="C5" s="392">
        <v>2022</v>
      </c>
      <c r="D5" s="392"/>
      <c r="E5" s="392">
        <v>2023</v>
      </c>
      <c r="F5" s="392"/>
      <c r="G5" s="394">
        <v>2024</v>
      </c>
      <c r="H5" s="395"/>
      <c r="I5" s="400" t="s">
        <v>276</v>
      </c>
      <c r="J5" s="379">
        <v>2025</v>
      </c>
      <c r="K5" s="379"/>
      <c r="L5" s="377" t="s">
        <v>305</v>
      </c>
    </row>
    <row r="6" spans="1:12" ht="47.25" customHeight="1" x14ac:dyDescent="0.25">
      <c r="A6" s="383"/>
      <c r="B6" s="384"/>
      <c r="C6" s="31" t="s">
        <v>7</v>
      </c>
      <c r="D6" s="145" t="s">
        <v>8</v>
      </c>
      <c r="E6" s="31" t="s">
        <v>7</v>
      </c>
      <c r="F6" s="217" t="s">
        <v>8</v>
      </c>
      <c r="G6" s="31" t="s">
        <v>7</v>
      </c>
      <c r="H6" s="310" t="s">
        <v>8</v>
      </c>
      <c r="I6" s="401"/>
      <c r="J6" s="352" t="s">
        <v>7</v>
      </c>
      <c r="K6" s="353" t="s">
        <v>304</v>
      </c>
      <c r="L6" s="377"/>
    </row>
    <row r="7" spans="1:12" x14ac:dyDescent="0.25">
      <c r="A7" s="16">
        <v>2001</v>
      </c>
      <c r="B7" s="14" t="s">
        <v>5</v>
      </c>
      <c r="C7" s="36">
        <v>2000000</v>
      </c>
      <c r="D7" s="36">
        <v>614635.67000000004</v>
      </c>
      <c r="E7" s="36">
        <v>5000000</v>
      </c>
      <c r="F7" s="36">
        <v>4911866.97</v>
      </c>
      <c r="G7" s="36">
        <v>5000000</v>
      </c>
      <c r="H7" s="36">
        <v>3979665.34</v>
      </c>
      <c r="I7" s="36">
        <v>1000000</v>
      </c>
      <c r="J7" s="36">
        <v>5000000</v>
      </c>
      <c r="K7" s="84"/>
      <c r="L7" s="212"/>
    </row>
    <row r="8" spans="1:12" x14ac:dyDescent="0.25">
      <c r="A8" s="16">
        <v>2002</v>
      </c>
      <c r="B8" s="12" t="s">
        <v>18</v>
      </c>
      <c r="C8" s="36">
        <v>15000000</v>
      </c>
      <c r="D8" s="36">
        <v>7756637.8700000001</v>
      </c>
      <c r="E8" s="36">
        <v>5000000</v>
      </c>
      <c r="F8" s="36">
        <v>2086294.93</v>
      </c>
      <c r="G8" s="36">
        <v>3000000</v>
      </c>
      <c r="H8" s="36">
        <v>314442</v>
      </c>
      <c r="I8" s="36">
        <v>136000</v>
      </c>
      <c r="J8" s="36">
        <v>500000</v>
      </c>
      <c r="K8" s="84"/>
      <c r="L8" s="212"/>
    </row>
    <row r="9" spans="1:12" x14ac:dyDescent="0.25">
      <c r="A9" s="16">
        <v>2003</v>
      </c>
      <c r="B9" s="14" t="s">
        <v>17</v>
      </c>
      <c r="C9" s="36">
        <v>2000000</v>
      </c>
      <c r="D9" s="36">
        <v>4107204.17</v>
      </c>
      <c r="E9" s="36">
        <v>2000000</v>
      </c>
      <c r="F9" s="36">
        <v>1989374.75</v>
      </c>
      <c r="G9" s="36">
        <v>2000000</v>
      </c>
      <c r="H9" s="36">
        <v>0</v>
      </c>
      <c r="I9" s="36">
        <v>0</v>
      </c>
      <c r="J9" s="36">
        <v>2000000</v>
      </c>
      <c r="K9" s="84"/>
      <c r="L9" s="212"/>
    </row>
    <row r="10" spans="1:12" x14ac:dyDescent="0.25">
      <c r="A10" s="16">
        <v>2102</v>
      </c>
      <c r="B10" s="14" t="s">
        <v>4</v>
      </c>
      <c r="C10" s="36">
        <v>1000000</v>
      </c>
      <c r="D10" s="36">
        <v>1034467.5</v>
      </c>
      <c r="E10" s="36">
        <v>3000000</v>
      </c>
      <c r="F10" s="36">
        <v>0</v>
      </c>
      <c r="G10" s="36">
        <v>3000000</v>
      </c>
      <c r="H10" s="36">
        <v>2933751.18</v>
      </c>
      <c r="I10" s="36">
        <v>2500000</v>
      </c>
      <c r="J10" s="36">
        <v>3000000</v>
      </c>
      <c r="K10" s="84"/>
      <c r="L10" s="212"/>
    </row>
    <row r="11" spans="1:12" x14ac:dyDescent="0.25">
      <c r="A11" s="16">
        <v>2103</v>
      </c>
      <c r="B11" s="12" t="s">
        <v>18</v>
      </c>
      <c r="C11" s="36">
        <v>2000000</v>
      </c>
      <c r="D11" s="36">
        <v>1655315</v>
      </c>
      <c r="E11" s="36">
        <v>1250000</v>
      </c>
      <c r="F11" s="36">
        <v>0</v>
      </c>
      <c r="G11" s="36">
        <v>1250000</v>
      </c>
      <c r="H11" s="36">
        <v>0</v>
      </c>
      <c r="I11" s="36">
        <v>0</v>
      </c>
      <c r="J11" s="36">
        <v>1500000</v>
      </c>
      <c r="K11" s="84"/>
      <c r="L11" s="84"/>
    </row>
    <row r="12" spans="1:12" x14ac:dyDescent="0.25">
      <c r="A12" s="10">
        <v>2106</v>
      </c>
      <c r="B12" s="6" t="s">
        <v>2</v>
      </c>
      <c r="C12" s="36">
        <v>5000000</v>
      </c>
      <c r="D12" s="36">
        <v>1363540</v>
      </c>
      <c r="E12" s="36">
        <v>3000000</v>
      </c>
      <c r="F12" s="36">
        <v>0</v>
      </c>
      <c r="G12" s="36">
        <v>3000000</v>
      </c>
      <c r="H12" s="36">
        <v>162428.96</v>
      </c>
      <c r="I12" s="36">
        <v>0</v>
      </c>
      <c r="J12" s="36">
        <v>0</v>
      </c>
      <c r="K12" s="84"/>
      <c r="L12" s="84"/>
    </row>
    <row r="13" spans="1:12" ht="16.5" thickBot="1" x14ac:dyDescent="0.3">
      <c r="A13" s="5" t="s">
        <v>0</v>
      </c>
      <c r="B13" s="5"/>
      <c r="C13" s="3">
        <f>SUM(C7:C12)</f>
        <v>27000000</v>
      </c>
      <c r="D13" s="3">
        <f t="shared" ref="D13:J13" si="0">SUM(D7:D12)</f>
        <v>16531800.210000001</v>
      </c>
      <c r="E13" s="3">
        <f t="shared" si="0"/>
        <v>19250000</v>
      </c>
      <c r="F13" s="3">
        <f t="shared" si="0"/>
        <v>8987536.6499999985</v>
      </c>
      <c r="G13" s="3">
        <f>SUM(G7:G12)</f>
        <v>17250000</v>
      </c>
      <c r="H13" s="3">
        <f t="shared" si="0"/>
        <v>7390287.4799999995</v>
      </c>
      <c r="I13" s="3">
        <f t="shared" ref="I13" si="1">SUM(I7:I12)</f>
        <v>3636000</v>
      </c>
      <c r="J13" s="350">
        <f t="shared" si="0"/>
        <v>12000000</v>
      </c>
      <c r="K13" s="84"/>
      <c r="L13" s="84"/>
    </row>
    <row r="14" spans="1:12" ht="12.75" customHeight="1" thickTop="1" x14ac:dyDescent="0.25">
      <c r="A14" s="1"/>
      <c r="B14" s="1"/>
      <c r="C14" s="1"/>
      <c r="D14" s="1"/>
      <c r="E14" s="1"/>
      <c r="F14" s="1"/>
      <c r="G14" s="1"/>
      <c r="H14" s="1"/>
    </row>
    <row r="15" spans="1:12" x14ac:dyDescent="0.25">
      <c r="A15" s="18" t="s">
        <v>97</v>
      </c>
      <c r="B15" s="19"/>
      <c r="C15" s="19"/>
      <c r="D15" s="19"/>
      <c r="E15" s="19"/>
      <c r="F15" s="19"/>
      <c r="G15" s="19"/>
      <c r="H15" s="19"/>
    </row>
    <row r="16" spans="1:12" ht="15.75" x14ac:dyDescent="0.25">
      <c r="A16" s="18" t="s">
        <v>275</v>
      </c>
      <c r="B16" s="17"/>
      <c r="C16" s="1"/>
      <c r="D16" s="1"/>
      <c r="E16" s="1"/>
      <c r="F16" s="1"/>
      <c r="G16" s="1"/>
      <c r="H16" s="1"/>
    </row>
    <row r="17" spans="1:12" ht="15" customHeight="1" x14ac:dyDescent="0.25">
      <c r="A17" s="381" t="s">
        <v>10</v>
      </c>
      <c r="B17" s="382"/>
      <c r="C17" s="392">
        <v>2022</v>
      </c>
      <c r="D17" s="392"/>
      <c r="E17" s="392">
        <v>2023</v>
      </c>
      <c r="F17" s="392"/>
      <c r="G17" s="394">
        <v>2024</v>
      </c>
      <c r="H17" s="395"/>
      <c r="I17" s="400" t="s">
        <v>276</v>
      </c>
      <c r="J17" s="379">
        <v>2025</v>
      </c>
      <c r="K17" s="379"/>
      <c r="L17" s="377" t="s">
        <v>305</v>
      </c>
    </row>
    <row r="18" spans="1:12" ht="40.5" customHeight="1" x14ac:dyDescent="0.25">
      <c r="A18" s="383"/>
      <c r="B18" s="384"/>
      <c r="C18" s="31" t="s">
        <v>7</v>
      </c>
      <c r="D18" s="237" t="s">
        <v>8</v>
      </c>
      <c r="E18" s="31" t="s">
        <v>7</v>
      </c>
      <c r="F18" s="237" t="s">
        <v>8</v>
      </c>
      <c r="G18" s="31" t="s">
        <v>7</v>
      </c>
      <c r="H18" s="310" t="s">
        <v>8</v>
      </c>
      <c r="I18" s="401"/>
      <c r="J18" s="352" t="s">
        <v>7</v>
      </c>
      <c r="K18" s="353" t="s">
        <v>304</v>
      </c>
      <c r="L18" s="377"/>
    </row>
    <row r="19" spans="1:12" x14ac:dyDescent="0.25">
      <c r="A19" s="16">
        <v>2102</v>
      </c>
      <c r="B19" s="14" t="s">
        <v>4</v>
      </c>
      <c r="C19" s="36"/>
      <c r="D19" s="36"/>
      <c r="E19" s="42"/>
      <c r="F19" s="51"/>
      <c r="G19" s="42"/>
      <c r="H19" s="51"/>
      <c r="I19" s="42">
        <v>0</v>
      </c>
      <c r="J19" s="71">
        <v>0</v>
      </c>
      <c r="K19" s="84"/>
      <c r="L19" s="84"/>
    </row>
    <row r="20" spans="1:12" x14ac:dyDescent="0.25">
      <c r="A20" s="16">
        <v>2103</v>
      </c>
      <c r="B20" s="12" t="s">
        <v>18</v>
      </c>
      <c r="C20" s="36"/>
      <c r="D20" s="36"/>
      <c r="E20" s="42"/>
      <c r="F20" s="51"/>
      <c r="G20" s="36"/>
      <c r="H20" s="51"/>
      <c r="I20" s="42">
        <v>0</v>
      </c>
      <c r="J20" s="71">
        <v>0</v>
      </c>
      <c r="K20" s="84"/>
      <c r="L20" s="84"/>
    </row>
    <row r="21" spans="1:12" ht="18" customHeight="1" thickBot="1" x14ac:dyDescent="0.3">
      <c r="A21" s="5" t="s">
        <v>0</v>
      </c>
      <c r="B21" s="238"/>
      <c r="C21" s="239">
        <f t="shared" ref="C21:J21" si="2">SUM(C19:C20)</f>
        <v>0</v>
      </c>
      <c r="D21" s="239">
        <f t="shared" si="2"/>
        <v>0</v>
      </c>
      <c r="E21" s="239">
        <f t="shared" si="2"/>
        <v>0</v>
      </c>
      <c r="F21" s="239">
        <f t="shared" si="2"/>
        <v>0</v>
      </c>
      <c r="G21" s="239">
        <f t="shared" si="2"/>
        <v>0</v>
      </c>
      <c r="H21" s="239">
        <f t="shared" si="2"/>
        <v>0</v>
      </c>
      <c r="I21" s="239">
        <f t="shared" ref="I21" si="3">SUM(I19:I20)</f>
        <v>0</v>
      </c>
      <c r="J21" s="356">
        <f t="shared" si="2"/>
        <v>0</v>
      </c>
      <c r="K21" s="84"/>
      <c r="L21" s="84"/>
    </row>
    <row r="22" spans="1:12" ht="13.5" customHeight="1" thickTop="1" x14ac:dyDescent="0.25">
      <c r="A22" s="1"/>
      <c r="B22" s="1"/>
      <c r="C22" s="1"/>
      <c r="D22" s="1"/>
      <c r="E22" s="1"/>
      <c r="F22" s="1"/>
      <c r="G22" s="1"/>
      <c r="H22" s="1"/>
    </row>
    <row r="23" spans="1:12" x14ac:dyDescent="0.25">
      <c r="A23" s="18" t="s">
        <v>97</v>
      </c>
      <c r="B23" s="19"/>
      <c r="C23" s="19"/>
      <c r="D23" s="19"/>
      <c r="E23" s="19"/>
      <c r="F23" s="19"/>
      <c r="G23" s="19"/>
      <c r="H23" s="19"/>
    </row>
    <row r="24" spans="1:12" ht="15.75" x14ac:dyDescent="0.25">
      <c r="A24" s="18" t="s">
        <v>99</v>
      </c>
      <c r="B24" s="17"/>
      <c r="C24" s="1"/>
      <c r="D24" s="1"/>
      <c r="E24" s="1"/>
      <c r="F24" s="1"/>
      <c r="G24" s="1"/>
      <c r="H24" s="1"/>
    </row>
    <row r="25" spans="1:12" ht="15" customHeight="1" x14ac:dyDescent="0.25">
      <c r="A25" s="381" t="s">
        <v>10</v>
      </c>
      <c r="B25" s="382"/>
      <c r="C25" s="392">
        <v>2022</v>
      </c>
      <c r="D25" s="392"/>
      <c r="E25" s="392">
        <v>2023</v>
      </c>
      <c r="F25" s="392"/>
      <c r="G25" s="394">
        <v>2024</v>
      </c>
      <c r="H25" s="395"/>
      <c r="I25" s="400" t="s">
        <v>276</v>
      </c>
      <c r="J25" s="379">
        <v>2025</v>
      </c>
      <c r="K25" s="379"/>
      <c r="L25" s="377" t="s">
        <v>305</v>
      </c>
    </row>
    <row r="26" spans="1:12" ht="42.75" customHeight="1" x14ac:dyDescent="0.25">
      <c r="A26" s="383"/>
      <c r="B26" s="384"/>
      <c r="C26" s="31" t="s">
        <v>7</v>
      </c>
      <c r="D26" s="145" t="s">
        <v>8</v>
      </c>
      <c r="E26" s="31" t="s">
        <v>7</v>
      </c>
      <c r="F26" s="217" t="s">
        <v>8</v>
      </c>
      <c r="G26" s="31" t="s">
        <v>7</v>
      </c>
      <c r="H26" s="310" t="s">
        <v>8</v>
      </c>
      <c r="I26" s="401"/>
      <c r="J26" s="352" t="s">
        <v>7</v>
      </c>
      <c r="K26" s="353" t="s">
        <v>304</v>
      </c>
      <c r="L26" s="377"/>
    </row>
    <row r="27" spans="1:12" x14ac:dyDescent="0.25">
      <c r="A27" s="56">
        <v>2001</v>
      </c>
      <c r="B27" s="14" t="s">
        <v>5</v>
      </c>
      <c r="C27" s="36">
        <v>3000000</v>
      </c>
      <c r="D27" s="36">
        <v>2575584.13</v>
      </c>
      <c r="E27" s="42">
        <v>5000000</v>
      </c>
      <c r="F27" s="51">
        <v>4878288.8600000003</v>
      </c>
      <c r="G27" s="42">
        <v>10000000</v>
      </c>
      <c r="H27" s="51">
        <v>6730746.1299999999</v>
      </c>
      <c r="I27" s="116">
        <v>2000000</v>
      </c>
      <c r="J27" s="116">
        <v>10000000</v>
      </c>
      <c r="K27" s="84"/>
      <c r="L27" s="84"/>
    </row>
    <row r="28" spans="1:12" x14ac:dyDescent="0.25">
      <c r="A28" s="16">
        <v>2002</v>
      </c>
      <c r="B28" s="12" t="s">
        <v>18</v>
      </c>
      <c r="C28" s="36"/>
      <c r="D28" s="36"/>
      <c r="E28" s="42"/>
      <c r="F28" s="51"/>
      <c r="G28" s="36">
        <v>3000000</v>
      </c>
      <c r="H28" s="51">
        <v>2720490</v>
      </c>
      <c r="I28" s="42">
        <v>1000000</v>
      </c>
      <c r="J28" s="71">
        <v>3000000</v>
      </c>
      <c r="K28" s="84"/>
      <c r="L28" s="84"/>
    </row>
    <row r="29" spans="1:12" x14ac:dyDescent="0.25">
      <c r="A29" s="16">
        <v>2003</v>
      </c>
      <c r="B29" s="14" t="s">
        <v>17</v>
      </c>
      <c r="C29" s="36">
        <v>1000000</v>
      </c>
      <c r="D29" s="36">
        <v>0</v>
      </c>
      <c r="E29" s="36">
        <v>5000000</v>
      </c>
      <c r="F29" s="36">
        <v>5000000</v>
      </c>
      <c r="G29" s="36">
        <v>5000000</v>
      </c>
      <c r="H29" s="36">
        <v>4371853.9000000004</v>
      </c>
      <c r="I29" s="36">
        <v>1000000</v>
      </c>
      <c r="J29" s="36">
        <v>2000000</v>
      </c>
      <c r="K29" s="84"/>
      <c r="L29" s="84"/>
    </row>
    <row r="30" spans="1:12" x14ac:dyDescent="0.25">
      <c r="A30" s="16">
        <v>2102</v>
      </c>
      <c r="B30" s="14" t="s">
        <v>4</v>
      </c>
      <c r="C30" s="36">
        <v>1000000</v>
      </c>
      <c r="D30" s="36">
        <v>951443.19</v>
      </c>
      <c r="E30" s="36">
        <v>6000000</v>
      </c>
      <c r="F30" s="36">
        <v>0</v>
      </c>
      <c r="G30" s="36">
        <v>6000000</v>
      </c>
      <c r="H30" s="36">
        <v>8326585.9400000004</v>
      </c>
      <c r="I30" s="116">
        <v>5000000</v>
      </c>
      <c r="J30" s="116">
        <v>12000000</v>
      </c>
      <c r="K30" s="84"/>
      <c r="L30" s="84"/>
    </row>
    <row r="31" spans="1:12" x14ac:dyDescent="0.25">
      <c r="A31" s="11">
        <v>2103</v>
      </c>
      <c r="B31" s="12" t="s">
        <v>18</v>
      </c>
      <c r="C31" s="28"/>
      <c r="D31" s="28"/>
      <c r="E31" s="28"/>
      <c r="F31" s="28"/>
      <c r="G31" s="28"/>
      <c r="H31" s="28">
        <v>0</v>
      </c>
      <c r="I31" s="116">
        <v>2864000</v>
      </c>
      <c r="J31" s="116">
        <v>3000000</v>
      </c>
      <c r="K31" s="84"/>
      <c r="L31" s="84"/>
    </row>
    <row r="32" spans="1:12" ht="16.5" thickBot="1" x14ac:dyDescent="0.3">
      <c r="A32" s="5" t="s">
        <v>0</v>
      </c>
      <c r="B32" s="5"/>
      <c r="C32" s="3">
        <f t="shared" ref="C32:D32" si="4">SUM(C27:C31)</f>
        <v>5000000</v>
      </c>
      <c r="D32" s="3">
        <f t="shared" si="4"/>
        <v>3527027.32</v>
      </c>
      <c r="E32" s="3">
        <f t="shared" ref="E32" si="5">SUM(E27:E31)</f>
        <v>16000000</v>
      </c>
      <c r="F32" s="3">
        <f t="shared" ref="F32:G32" si="6">SUM(F27:F31)</f>
        <v>9878288.8599999994</v>
      </c>
      <c r="G32" s="3">
        <f t="shared" si="6"/>
        <v>24000000</v>
      </c>
      <c r="H32" s="3">
        <f t="shared" ref="H32" si="7">SUM(H27:H31)</f>
        <v>22149675.969999999</v>
      </c>
      <c r="I32" s="3">
        <f t="shared" ref="I32" si="8">SUM(I27:I31)</f>
        <v>11864000</v>
      </c>
      <c r="J32" s="350">
        <f t="shared" ref="J32" si="9">SUM(J27:J31)</f>
        <v>30000000</v>
      </c>
      <c r="K32" s="84"/>
      <c r="L32" s="84"/>
    </row>
    <row r="33" spans="1:12" ht="16.5" thickTop="1" x14ac:dyDescent="0.25">
      <c r="A33" s="27"/>
      <c r="B33" s="27"/>
      <c r="C33" s="26"/>
      <c r="D33" s="26"/>
      <c r="E33" s="26"/>
      <c r="F33" s="26"/>
      <c r="G33" s="26"/>
      <c r="H33" s="26"/>
    </row>
    <row r="34" spans="1:12" ht="18" x14ac:dyDescent="0.25">
      <c r="A34" s="33" t="s">
        <v>100</v>
      </c>
      <c r="B34" s="27"/>
    </row>
    <row r="35" spans="1:12" x14ac:dyDescent="0.25">
      <c r="A35" s="18" t="s">
        <v>97</v>
      </c>
      <c r="B35" s="19"/>
      <c r="C35" s="19"/>
      <c r="D35" s="19"/>
      <c r="E35" s="19"/>
      <c r="F35" s="19"/>
      <c r="G35" s="19"/>
      <c r="H35" s="19"/>
    </row>
    <row r="36" spans="1:12" ht="15.75" x14ac:dyDescent="0.25">
      <c r="A36" s="18" t="s">
        <v>98</v>
      </c>
      <c r="B36" s="17"/>
      <c r="C36" s="1"/>
      <c r="D36" s="1"/>
      <c r="E36" s="1"/>
      <c r="F36" s="1"/>
      <c r="G36" s="1"/>
      <c r="H36" s="1"/>
    </row>
    <row r="37" spans="1:12" ht="15" customHeight="1" x14ac:dyDescent="0.25">
      <c r="A37" s="381" t="s">
        <v>10</v>
      </c>
      <c r="B37" s="382"/>
      <c r="C37" s="392">
        <v>2022</v>
      </c>
      <c r="D37" s="392"/>
      <c r="E37" s="392">
        <v>2023</v>
      </c>
      <c r="F37" s="392"/>
      <c r="G37" s="394">
        <v>2024</v>
      </c>
      <c r="H37" s="395"/>
      <c r="I37" s="400" t="s">
        <v>276</v>
      </c>
      <c r="J37" s="379">
        <v>2025</v>
      </c>
      <c r="K37" s="379"/>
      <c r="L37" s="377" t="s">
        <v>305</v>
      </c>
    </row>
    <row r="38" spans="1:12" ht="32.25" customHeight="1" x14ac:dyDescent="0.25">
      <c r="A38" s="383"/>
      <c r="B38" s="384"/>
      <c r="C38" s="31" t="s">
        <v>7</v>
      </c>
      <c r="D38" s="145" t="s">
        <v>8</v>
      </c>
      <c r="E38" s="31" t="s">
        <v>7</v>
      </c>
      <c r="F38" s="217" t="s">
        <v>8</v>
      </c>
      <c r="G38" s="31" t="s">
        <v>7</v>
      </c>
      <c r="H38" s="310" t="s">
        <v>8</v>
      </c>
      <c r="I38" s="401"/>
      <c r="J38" s="352" t="s">
        <v>7</v>
      </c>
      <c r="K38" s="353" t="s">
        <v>304</v>
      </c>
      <c r="L38" s="377"/>
    </row>
    <row r="39" spans="1:12" x14ac:dyDescent="0.25">
      <c r="A39" s="56">
        <v>2001</v>
      </c>
      <c r="B39" s="14" t="s">
        <v>5</v>
      </c>
      <c r="C39" s="36">
        <v>3000000</v>
      </c>
      <c r="D39" s="51">
        <v>392271.6</v>
      </c>
      <c r="E39" s="36">
        <v>4000000</v>
      </c>
      <c r="F39" s="51">
        <v>3512125.25</v>
      </c>
      <c r="G39" s="36">
        <v>5500000</v>
      </c>
      <c r="H39" s="51">
        <v>1597228.96</v>
      </c>
      <c r="I39" s="116">
        <v>1500000</v>
      </c>
      <c r="J39" s="116">
        <v>2000000</v>
      </c>
      <c r="K39" s="84"/>
      <c r="L39" s="84"/>
    </row>
    <row r="40" spans="1:12" x14ac:dyDescent="0.25">
      <c r="A40" s="16">
        <v>2002</v>
      </c>
      <c r="B40" s="12" t="s">
        <v>18</v>
      </c>
      <c r="C40" s="36"/>
      <c r="D40" s="51"/>
      <c r="E40" s="36"/>
      <c r="F40" s="51"/>
      <c r="G40" s="51">
        <v>500000</v>
      </c>
      <c r="H40" s="51">
        <v>0</v>
      </c>
      <c r="I40" s="116"/>
      <c r="J40" s="116">
        <v>0</v>
      </c>
      <c r="K40" s="84"/>
      <c r="L40" s="84"/>
    </row>
    <row r="41" spans="1:12" x14ac:dyDescent="0.25">
      <c r="A41" s="16">
        <v>2003</v>
      </c>
      <c r="B41" s="14" t="s">
        <v>17</v>
      </c>
      <c r="C41" s="36">
        <v>1000000</v>
      </c>
      <c r="D41" s="36">
        <v>439335.81</v>
      </c>
      <c r="E41" s="36">
        <v>7000000</v>
      </c>
      <c r="F41" s="36">
        <v>6664544.25</v>
      </c>
      <c r="G41" s="36">
        <v>5000000</v>
      </c>
      <c r="H41" s="36">
        <v>621491</v>
      </c>
      <c r="I41" s="116"/>
      <c r="J41" s="116">
        <v>1000000</v>
      </c>
      <c r="K41" s="84"/>
      <c r="L41" s="84"/>
    </row>
    <row r="42" spans="1:12" x14ac:dyDescent="0.25">
      <c r="A42" s="11">
        <v>2102</v>
      </c>
      <c r="B42" s="14" t="s">
        <v>4</v>
      </c>
      <c r="C42" s="36">
        <v>1000000</v>
      </c>
      <c r="D42" s="28">
        <v>68900</v>
      </c>
      <c r="E42" s="28">
        <v>3000000</v>
      </c>
      <c r="F42" s="28">
        <v>0</v>
      </c>
      <c r="G42" s="28">
        <v>3000000</v>
      </c>
      <c r="H42" s="28">
        <v>1437832.78</v>
      </c>
      <c r="I42" s="116">
        <v>3000000</v>
      </c>
      <c r="J42" s="116">
        <v>3000000</v>
      </c>
      <c r="K42" s="84"/>
      <c r="L42" s="84"/>
    </row>
    <row r="43" spans="1:12" ht="16.5" thickBot="1" x14ac:dyDescent="0.3">
      <c r="A43" s="5" t="s">
        <v>0</v>
      </c>
      <c r="B43" s="5"/>
      <c r="C43" s="3">
        <f t="shared" ref="C43:J43" si="10">SUM(C39:C42)</f>
        <v>5000000</v>
      </c>
      <c r="D43" s="3">
        <f t="shared" si="10"/>
        <v>900507.40999999992</v>
      </c>
      <c r="E43" s="3">
        <f t="shared" si="10"/>
        <v>14000000</v>
      </c>
      <c r="F43" s="3">
        <f t="shared" si="10"/>
        <v>10176669.5</v>
      </c>
      <c r="G43" s="3">
        <f>SUM(G39:G42)</f>
        <v>14000000</v>
      </c>
      <c r="H43" s="3">
        <f t="shared" si="10"/>
        <v>3656552.74</v>
      </c>
      <c r="I43" s="3">
        <f t="shared" ref="I43" si="11">SUM(I39:I42)</f>
        <v>4500000</v>
      </c>
      <c r="J43" s="350">
        <f t="shared" si="10"/>
        <v>6000000</v>
      </c>
      <c r="K43" s="84"/>
      <c r="L43" s="84"/>
    </row>
    <row r="44" spans="1:12" ht="12" customHeight="1" thickTop="1" x14ac:dyDescent="0.25">
      <c r="A44" s="27"/>
      <c r="B44" s="27"/>
      <c r="C44" s="26"/>
      <c r="D44" s="26"/>
      <c r="E44" s="26"/>
      <c r="F44" s="26"/>
      <c r="G44" s="26"/>
      <c r="H44" s="26"/>
      <c r="I44" s="26"/>
      <c r="J44" s="26"/>
    </row>
    <row r="45" spans="1:12" ht="15.75" x14ac:dyDescent="0.25">
      <c r="A45" s="27" t="s">
        <v>165</v>
      </c>
      <c r="B45" s="27"/>
      <c r="C45" s="26"/>
      <c r="D45" s="26"/>
      <c r="E45" s="26"/>
      <c r="F45" s="26"/>
      <c r="G45" s="26"/>
      <c r="H45" s="26"/>
    </row>
    <row r="46" spans="1:12" x14ac:dyDescent="0.25">
      <c r="A46" s="18" t="s">
        <v>97</v>
      </c>
      <c r="B46" s="19"/>
      <c r="C46" s="19"/>
      <c r="D46" s="19"/>
      <c r="E46" s="19"/>
      <c r="F46" s="19"/>
      <c r="G46" s="19"/>
      <c r="H46" s="19"/>
    </row>
    <row r="47" spans="1:12" ht="15.75" x14ac:dyDescent="0.25">
      <c r="A47" s="18" t="s">
        <v>96</v>
      </c>
      <c r="B47" s="17"/>
      <c r="C47" s="1"/>
      <c r="D47" s="1"/>
      <c r="E47" s="1"/>
      <c r="F47" s="1"/>
      <c r="G47" s="1"/>
      <c r="H47" s="1"/>
    </row>
    <row r="48" spans="1:12" ht="15.75" x14ac:dyDescent="0.25">
      <c r="A48" s="18"/>
      <c r="B48" s="17"/>
      <c r="C48" s="1"/>
      <c r="D48" s="1"/>
      <c r="E48" s="1"/>
      <c r="F48" s="1"/>
      <c r="G48" s="1"/>
      <c r="H48" s="1"/>
    </row>
    <row r="49" spans="1:13" ht="15" customHeight="1" x14ac:dyDescent="0.25">
      <c r="A49" s="381" t="s">
        <v>10</v>
      </c>
      <c r="B49" s="382"/>
      <c r="C49" s="392">
        <v>2022</v>
      </c>
      <c r="D49" s="392"/>
      <c r="E49" s="392">
        <v>2023</v>
      </c>
      <c r="F49" s="392"/>
      <c r="G49" s="392">
        <v>2024</v>
      </c>
      <c r="H49" s="392"/>
      <c r="I49" s="400" t="s">
        <v>276</v>
      </c>
      <c r="J49" s="379">
        <v>2025</v>
      </c>
      <c r="K49" s="379"/>
      <c r="L49" s="377" t="s">
        <v>305</v>
      </c>
    </row>
    <row r="50" spans="1:13" ht="50.25" customHeight="1" x14ac:dyDescent="0.25">
      <c r="A50" s="383"/>
      <c r="B50" s="384"/>
      <c r="C50" s="31" t="s">
        <v>7</v>
      </c>
      <c r="D50" s="145" t="s">
        <v>8</v>
      </c>
      <c r="E50" s="31" t="s">
        <v>7</v>
      </c>
      <c r="F50" s="217" t="s">
        <v>8</v>
      </c>
      <c r="G50" s="31" t="s">
        <v>7</v>
      </c>
      <c r="H50" s="310" t="s">
        <v>8</v>
      </c>
      <c r="I50" s="401"/>
      <c r="J50" s="352" t="s">
        <v>7</v>
      </c>
      <c r="K50" s="353" t="s">
        <v>304</v>
      </c>
      <c r="L50" s="377"/>
    </row>
    <row r="51" spans="1:13" ht="17.25" customHeight="1" x14ac:dyDescent="0.25">
      <c r="A51" s="11">
        <v>2001</v>
      </c>
      <c r="B51" s="14" t="s">
        <v>5</v>
      </c>
      <c r="C51" s="154"/>
      <c r="D51" s="236"/>
      <c r="E51" s="154"/>
      <c r="F51" s="236"/>
      <c r="G51" s="154"/>
      <c r="H51" s="236"/>
      <c r="I51" s="251">
        <v>0</v>
      </c>
      <c r="J51" s="357">
        <v>0</v>
      </c>
      <c r="K51" s="84"/>
      <c r="L51" s="84"/>
    </row>
    <row r="52" spans="1:13" ht="17.25" customHeight="1" x14ac:dyDescent="0.25">
      <c r="A52" s="11">
        <v>2102</v>
      </c>
      <c r="B52" s="14" t="s">
        <v>4</v>
      </c>
      <c r="C52" s="28">
        <v>200000</v>
      </c>
      <c r="D52" s="28">
        <v>107900</v>
      </c>
      <c r="E52" s="28">
        <v>400000</v>
      </c>
      <c r="F52" s="28">
        <v>0</v>
      </c>
      <c r="G52" s="28">
        <v>400000</v>
      </c>
      <c r="H52" s="28">
        <v>94300</v>
      </c>
      <c r="I52" s="28">
        <v>0</v>
      </c>
      <c r="J52" s="36">
        <v>500000</v>
      </c>
      <c r="K52" s="84"/>
      <c r="L52" s="84"/>
    </row>
    <row r="53" spans="1:13" ht="16.5" thickBot="1" x14ac:dyDescent="0.3">
      <c r="A53" s="5" t="s">
        <v>0</v>
      </c>
      <c r="B53" s="5"/>
      <c r="C53" s="3">
        <f t="shared" ref="C53:J53" si="12">SUM(C51:C52)</f>
        <v>200000</v>
      </c>
      <c r="D53" s="3">
        <f t="shared" si="12"/>
        <v>107900</v>
      </c>
      <c r="E53" s="3">
        <f t="shared" si="12"/>
        <v>400000</v>
      </c>
      <c r="F53" s="3">
        <f t="shared" si="12"/>
        <v>0</v>
      </c>
      <c r="G53" s="3">
        <f t="shared" si="12"/>
        <v>400000</v>
      </c>
      <c r="H53" s="3">
        <f t="shared" si="12"/>
        <v>94300</v>
      </c>
      <c r="I53" s="3">
        <f t="shared" ref="I53" si="13">SUM(I51:I52)</f>
        <v>0</v>
      </c>
      <c r="J53" s="350">
        <f t="shared" si="12"/>
        <v>500000</v>
      </c>
      <c r="K53" s="84"/>
      <c r="L53" s="84"/>
    </row>
    <row r="54" spans="1:13" ht="15.75" thickTop="1" x14ac:dyDescent="0.25">
      <c r="A54" s="1"/>
      <c r="B54" s="1"/>
      <c r="C54" s="1"/>
      <c r="D54" s="1"/>
      <c r="E54" s="1"/>
      <c r="F54" s="1"/>
      <c r="G54" s="1"/>
      <c r="H54" s="1"/>
    </row>
    <row r="55" spans="1:13" ht="15.75" x14ac:dyDescent="0.25">
      <c r="A55" s="27"/>
      <c r="B55" s="27"/>
      <c r="C55" s="26"/>
      <c r="D55" s="26"/>
      <c r="E55" s="26"/>
      <c r="F55" s="26"/>
      <c r="G55" s="26"/>
      <c r="H55" s="26"/>
    </row>
    <row r="56" spans="1:13" ht="16.5" thickBot="1" x14ac:dyDescent="0.3">
      <c r="A56" s="25"/>
      <c r="B56" s="27" t="s">
        <v>131</v>
      </c>
      <c r="C56" s="193">
        <f t="shared" ref="C56:J56" si="14">C13+C21+C32+C43+C53</f>
        <v>37200000</v>
      </c>
      <c r="D56" s="193">
        <f t="shared" si="14"/>
        <v>21067234.940000001</v>
      </c>
      <c r="E56" s="193">
        <f t="shared" si="14"/>
        <v>49650000</v>
      </c>
      <c r="F56" s="193">
        <f t="shared" si="14"/>
        <v>29042495.009999998</v>
      </c>
      <c r="G56" s="193">
        <f t="shared" si="14"/>
        <v>55650000</v>
      </c>
      <c r="H56" s="193">
        <f t="shared" si="14"/>
        <v>33290816.189999998</v>
      </c>
      <c r="I56" s="193">
        <f t="shared" ref="I56" si="15">I13+I21+I32+I43+I53</f>
        <v>20000000</v>
      </c>
      <c r="J56" s="193">
        <f t="shared" si="14"/>
        <v>48500000</v>
      </c>
    </row>
    <row r="57" spans="1:13" ht="15.75" thickTop="1" x14ac:dyDescent="0.25">
      <c r="A57" s="19"/>
      <c r="C57" s="23"/>
      <c r="D57" s="23"/>
      <c r="E57" s="23"/>
      <c r="F57" s="23"/>
      <c r="G57" s="23"/>
      <c r="H57" s="23"/>
    </row>
    <row r="58" spans="1:13" x14ac:dyDescent="0.25">
      <c r="A58" s="35"/>
      <c r="B58" s="35"/>
      <c r="C58" s="34"/>
      <c r="D58" s="34"/>
      <c r="E58" s="34"/>
      <c r="F58" s="34"/>
      <c r="G58" s="34"/>
      <c r="H58" s="34"/>
    </row>
    <row r="59" spans="1:13" s="35" customFormat="1" ht="15.75" x14ac:dyDescent="0.25">
      <c r="A59" s="21" t="s">
        <v>151</v>
      </c>
      <c r="B59" s="23"/>
      <c r="C59" s="120"/>
      <c r="D59"/>
      <c r="E59"/>
      <c r="F59"/>
      <c r="G59"/>
      <c r="H59"/>
      <c r="M59" s="120"/>
    </row>
    <row r="60" spans="1:13" s="35" customFormat="1" ht="24" customHeight="1" x14ac:dyDescent="0.25">
      <c r="A60" s="21" t="s">
        <v>119</v>
      </c>
      <c r="B60"/>
      <c r="C60" s="120"/>
      <c r="D60"/>
      <c r="E60"/>
      <c r="F60" s="149" t="s">
        <v>162</v>
      </c>
      <c r="G60"/>
      <c r="H60"/>
      <c r="M60" s="23"/>
    </row>
    <row r="61" spans="1:13" s="35" customFormat="1" x14ac:dyDescent="0.25">
      <c r="A61"/>
      <c r="B61" s="351"/>
      <c r="C61" s="23"/>
      <c r="D61"/>
      <c r="E61"/>
      <c r="F61"/>
      <c r="G61"/>
      <c r="H61"/>
    </row>
    <row r="62" spans="1:13" s="35" customFormat="1" x14ac:dyDescent="0.25">
      <c r="A62"/>
      <c r="B62"/>
      <c r="C62"/>
      <c r="D62"/>
      <c r="E62"/>
      <c r="F62"/>
      <c r="G62"/>
      <c r="H62"/>
    </row>
    <row r="63" spans="1:13" s="35" customFormat="1" x14ac:dyDescent="0.25">
      <c r="A63" s="150" t="s">
        <v>306</v>
      </c>
      <c r="B63"/>
      <c r="C63"/>
      <c r="D63"/>
      <c r="E63"/>
      <c r="F63"/>
      <c r="G63"/>
      <c r="H63"/>
    </row>
    <row r="64" spans="1:13" s="35" customFormat="1" x14ac:dyDescent="0.25"/>
  </sheetData>
  <mergeCells count="36">
    <mergeCell ref="G37:H37"/>
    <mergeCell ref="G49:H49"/>
    <mergeCell ref="I5:I6"/>
    <mergeCell ref="I17:I18"/>
    <mergeCell ref="I25:I26"/>
    <mergeCell ref="I37:I38"/>
    <mergeCell ref="I49:I50"/>
    <mergeCell ref="A1:H1"/>
    <mergeCell ref="A25:B26"/>
    <mergeCell ref="E5:F5"/>
    <mergeCell ref="E25:F25"/>
    <mergeCell ref="G5:H5"/>
    <mergeCell ref="G25:H25"/>
    <mergeCell ref="A17:B18"/>
    <mergeCell ref="G17:H17"/>
    <mergeCell ref="E49:F49"/>
    <mergeCell ref="A5:B6"/>
    <mergeCell ref="E37:F37"/>
    <mergeCell ref="C5:D5"/>
    <mergeCell ref="C25:D25"/>
    <mergeCell ref="C37:D37"/>
    <mergeCell ref="C17:D17"/>
    <mergeCell ref="E17:F17"/>
    <mergeCell ref="A37:B38"/>
    <mergeCell ref="C49:D49"/>
    <mergeCell ref="A49:B50"/>
    <mergeCell ref="L37:L38"/>
    <mergeCell ref="J49:K49"/>
    <mergeCell ref="L49:L50"/>
    <mergeCell ref="L5:L6"/>
    <mergeCell ref="J17:K17"/>
    <mergeCell ref="L17:L18"/>
    <mergeCell ref="J25:K25"/>
    <mergeCell ref="L25:L26"/>
    <mergeCell ref="J5:K5"/>
    <mergeCell ref="J37:K37"/>
  </mergeCells>
  <pageMargins left="0.39" right="0.17" top="0.46" bottom="0.18" header="0.86" footer="0.3"/>
  <pageSetup paperSize="5" fitToHeight="0" orientation="landscape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activeCell="G19" sqref="G19"/>
    </sheetView>
  </sheetViews>
  <sheetFormatPr defaultRowHeight="15" x14ac:dyDescent="0.25"/>
  <cols>
    <col min="1" max="1" width="8.28515625" customWidth="1"/>
    <col min="2" max="2" width="25" customWidth="1"/>
    <col min="3" max="3" width="14.7109375" customWidth="1"/>
    <col min="4" max="4" width="14.42578125" customWidth="1"/>
    <col min="5" max="8" width="15" customWidth="1"/>
    <col min="9" max="9" width="15.140625" customWidth="1"/>
    <col min="10" max="10" width="15.5703125" customWidth="1"/>
    <col min="11" max="11" width="13.42578125" customWidth="1"/>
    <col min="12" max="12" width="14" customWidth="1"/>
  </cols>
  <sheetData>
    <row r="1" spans="1:12" ht="21" customHeight="1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09"/>
    </row>
    <row r="2" spans="1:12" ht="18" x14ac:dyDescent="0.25">
      <c r="A2" s="33" t="s">
        <v>95</v>
      </c>
      <c r="B2" s="33"/>
      <c r="C2" s="1"/>
      <c r="D2" s="1"/>
      <c r="E2" s="1"/>
      <c r="F2" s="1"/>
      <c r="G2" s="1"/>
      <c r="H2" s="1"/>
      <c r="I2" s="1"/>
    </row>
    <row r="3" spans="1:12" x14ac:dyDescent="0.25">
      <c r="A3" s="18" t="s">
        <v>94</v>
      </c>
      <c r="B3" s="19"/>
      <c r="C3" s="19"/>
      <c r="D3" s="19"/>
      <c r="E3" s="19"/>
      <c r="F3" s="19"/>
      <c r="G3" s="19"/>
      <c r="H3" s="19"/>
      <c r="I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2" ht="15.75" x14ac:dyDescent="0.25">
      <c r="A5" s="18"/>
      <c r="B5" s="17"/>
      <c r="C5" s="1"/>
      <c r="D5" s="1"/>
      <c r="E5" s="1"/>
      <c r="F5" s="1"/>
      <c r="G5" s="1"/>
      <c r="H5" s="1"/>
      <c r="I5" s="1"/>
    </row>
    <row r="6" spans="1:12" ht="15" customHeight="1" x14ac:dyDescent="0.25">
      <c r="A6" s="381" t="s">
        <v>10</v>
      </c>
      <c r="B6" s="382"/>
      <c r="C6" s="402">
        <v>2022</v>
      </c>
      <c r="D6" s="395"/>
      <c r="E6" s="394">
        <v>2023</v>
      </c>
      <c r="F6" s="395"/>
      <c r="G6" s="394">
        <v>2024</v>
      </c>
      <c r="H6" s="395"/>
      <c r="I6" s="400" t="s">
        <v>276</v>
      </c>
      <c r="J6" s="379">
        <v>2025</v>
      </c>
      <c r="K6" s="379"/>
      <c r="L6" s="377" t="s">
        <v>305</v>
      </c>
    </row>
    <row r="7" spans="1:12" ht="51" customHeight="1" x14ac:dyDescent="0.25">
      <c r="A7" s="383"/>
      <c r="B7" s="384"/>
      <c r="C7" s="31" t="s">
        <v>7</v>
      </c>
      <c r="D7" s="145" t="s">
        <v>8</v>
      </c>
      <c r="E7" s="31" t="s">
        <v>7</v>
      </c>
      <c r="F7" s="217" t="s">
        <v>8</v>
      </c>
      <c r="G7" s="31" t="s">
        <v>7</v>
      </c>
      <c r="H7" s="310" t="s">
        <v>8</v>
      </c>
      <c r="I7" s="401"/>
      <c r="J7" s="352" t="s">
        <v>7</v>
      </c>
      <c r="K7" s="353" t="s">
        <v>304</v>
      </c>
      <c r="L7" s="377"/>
    </row>
    <row r="8" spans="1:12" x14ac:dyDescent="0.25">
      <c r="A8" s="56">
        <v>2001</v>
      </c>
      <c r="B8" s="12" t="s">
        <v>5</v>
      </c>
      <c r="C8" s="36">
        <v>5000000</v>
      </c>
      <c r="D8" s="36">
        <v>921162.71</v>
      </c>
      <c r="E8" s="42">
        <v>3000000</v>
      </c>
      <c r="F8" s="51">
        <v>2815560.42</v>
      </c>
      <c r="G8" s="42">
        <v>45000000</v>
      </c>
      <c r="H8" s="51">
        <v>26815303.620000001</v>
      </c>
      <c r="I8" s="51">
        <v>400000</v>
      </c>
      <c r="J8" s="36">
        <v>1200000</v>
      </c>
      <c r="K8" s="84"/>
      <c r="L8" s="84"/>
    </row>
    <row r="9" spans="1:12" x14ac:dyDescent="0.25">
      <c r="A9" s="56">
        <v>2002</v>
      </c>
      <c r="B9" s="12" t="s">
        <v>18</v>
      </c>
      <c r="C9" s="36">
        <v>1000000</v>
      </c>
      <c r="D9" s="36">
        <v>0</v>
      </c>
      <c r="E9" s="42">
        <v>1500000</v>
      </c>
      <c r="F9" s="51">
        <v>0</v>
      </c>
      <c r="G9" s="42">
        <v>1500000</v>
      </c>
      <c r="H9" s="51">
        <v>334500</v>
      </c>
      <c r="I9" s="51">
        <v>1800000</v>
      </c>
      <c r="J9" s="36">
        <v>2000000</v>
      </c>
      <c r="K9" s="84"/>
      <c r="L9" s="84"/>
    </row>
    <row r="10" spans="1:12" x14ac:dyDescent="0.25">
      <c r="A10" s="16">
        <v>2101</v>
      </c>
      <c r="B10" s="14" t="s">
        <v>17</v>
      </c>
      <c r="C10" s="42"/>
      <c r="D10" s="42"/>
      <c r="E10" s="42"/>
      <c r="F10" s="42"/>
      <c r="G10" s="38"/>
      <c r="H10" s="42">
        <v>0</v>
      </c>
      <c r="I10" s="51">
        <v>0</v>
      </c>
      <c r="J10" s="36"/>
      <c r="K10" s="84"/>
      <c r="L10" s="84"/>
    </row>
    <row r="11" spans="1:12" x14ac:dyDescent="0.25">
      <c r="A11" s="16">
        <v>2102</v>
      </c>
      <c r="B11" s="14" t="s">
        <v>4</v>
      </c>
      <c r="C11" s="36">
        <v>1000000</v>
      </c>
      <c r="D11" s="36">
        <v>1043701.25</v>
      </c>
      <c r="E11" s="36">
        <v>1000000</v>
      </c>
      <c r="F11" s="36">
        <v>990977.25</v>
      </c>
      <c r="G11" s="36">
        <v>1000000</v>
      </c>
      <c r="H11" s="36">
        <v>558323.31000000006</v>
      </c>
      <c r="I11" s="51">
        <v>1665000</v>
      </c>
      <c r="J11" s="36">
        <v>2000000</v>
      </c>
      <c r="K11" s="84"/>
      <c r="L11" s="84"/>
    </row>
    <row r="12" spans="1:12" s="338" customFormat="1" ht="18.75" customHeight="1" x14ac:dyDescent="0.25">
      <c r="A12" s="102">
        <v>2103</v>
      </c>
      <c r="B12" s="337" t="s">
        <v>3</v>
      </c>
      <c r="C12" s="52">
        <v>2000000</v>
      </c>
      <c r="D12" s="52">
        <v>0</v>
      </c>
      <c r="E12" s="52">
        <v>2000000</v>
      </c>
      <c r="F12" s="52">
        <v>1907780</v>
      </c>
      <c r="G12" s="52">
        <v>2000000</v>
      </c>
      <c r="H12" s="52">
        <v>1923600.81</v>
      </c>
      <c r="I12" s="340">
        <v>1800000</v>
      </c>
      <c r="J12" s="52">
        <v>2000000</v>
      </c>
      <c r="K12" s="139"/>
      <c r="L12" s="139"/>
    </row>
    <row r="13" spans="1:12" x14ac:dyDescent="0.25">
      <c r="A13" s="16">
        <v>2104</v>
      </c>
      <c r="B13" s="14" t="s">
        <v>25</v>
      </c>
      <c r="C13" s="51"/>
      <c r="D13" s="51"/>
      <c r="E13" s="51"/>
      <c r="F13" s="51"/>
      <c r="G13" s="38"/>
      <c r="H13" s="51">
        <v>0</v>
      </c>
      <c r="I13" s="51">
        <v>0</v>
      </c>
      <c r="J13" s="36"/>
      <c r="K13" s="84"/>
      <c r="L13" s="84"/>
    </row>
    <row r="14" spans="1:12" x14ac:dyDescent="0.25">
      <c r="A14" s="10">
        <v>2106</v>
      </c>
      <c r="B14" s="6" t="s">
        <v>2</v>
      </c>
      <c r="C14" s="36">
        <v>2000000</v>
      </c>
      <c r="D14" s="36">
        <v>0</v>
      </c>
      <c r="E14" s="36">
        <v>500000</v>
      </c>
      <c r="F14" s="36">
        <v>0</v>
      </c>
      <c r="G14" s="36">
        <v>500000</v>
      </c>
      <c r="H14" s="36">
        <v>0</v>
      </c>
      <c r="I14" s="51">
        <v>335000</v>
      </c>
      <c r="J14" s="36">
        <v>500000</v>
      </c>
      <c r="K14" s="84"/>
      <c r="L14" s="84"/>
    </row>
    <row r="15" spans="1:12" ht="16.5" thickBot="1" x14ac:dyDescent="0.3">
      <c r="A15" s="5" t="s">
        <v>0</v>
      </c>
      <c r="B15" s="5"/>
      <c r="C15" s="3">
        <f t="shared" ref="C15:F15" si="0">SUM(C8:C14)</f>
        <v>11000000</v>
      </c>
      <c r="D15" s="3">
        <f t="shared" si="0"/>
        <v>1964863.96</v>
      </c>
      <c r="E15" s="3">
        <f t="shared" si="0"/>
        <v>8000000</v>
      </c>
      <c r="F15" s="3">
        <f t="shared" si="0"/>
        <v>5714317.6699999999</v>
      </c>
      <c r="G15" s="3">
        <f>SUM(G8:G14)</f>
        <v>50000000</v>
      </c>
      <c r="H15" s="3">
        <f t="shared" ref="H15:J15" si="1">SUM(H8:H14)</f>
        <v>29631727.739999998</v>
      </c>
      <c r="I15" s="3">
        <f t="shared" ref="I15" si="2">SUM(I8:I14)</f>
        <v>6000000</v>
      </c>
      <c r="J15" s="350">
        <f t="shared" si="1"/>
        <v>7700000</v>
      </c>
      <c r="K15" s="84"/>
      <c r="L15" s="84"/>
    </row>
    <row r="16" spans="1:12" ht="16.5" thickTop="1" x14ac:dyDescent="0.25">
      <c r="A16" s="27"/>
      <c r="B16" s="27"/>
      <c r="C16" s="26"/>
      <c r="D16" s="26"/>
      <c r="E16" s="26"/>
      <c r="F16" s="26"/>
      <c r="G16" s="26"/>
      <c r="H16" s="26"/>
      <c r="I16" s="26"/>
      <c r="L16" s="120"/>
    </row>
    <row r="17" spans="1:12" ht="15.75" x14ac:dyDescent="0.25">
      <c r="A17" s="25"/>
      <c r="C17" s="23"/>
      <c r="D17" s="23"/>
      <c r="E17" s="23"/>
      <c r="F17" s="23"/>
      <c r="G17" s="23"/>
      <c r="H17" s="23"/>
      <c r="I17" s="23"/>
      <c r="L17" s="120"/>
    </row>
    <row r="18" spans="1:12" s="35" customFormat="1" x14ac:dyDescent="0.25">
      <c r="A18" s="21" t="s">
        <v>151</v>
      </c>
      <c r="B18" s="23"/>
    </row>
    <row r="19" spans="1:12" s="35" customFormat="1" ht="24" customHeight="1" x14ac:dyDescent="0.25">
      <c r="A19" s="21" t="s">
        <v>119</v>
      </c>
      <c r="B19"/>
    </row>
    <row r="20" spans="1:12" s="35" customFormat="1" x14ac:dyDescent="0.25">
      <c r="A20"/>
      <c r="B20" s="351"/>
    </row>
    <row r="21" spans="1:12" s="35" customFormat="1" x14ac:dyDescent="0.25">
      <c r="A21"/>
      <c r="B21"/>
    </row>
    <row r="22" spans="1:12" s="35" customFormat="1" x14ac:dyDescent="0.25">
      <c r="A22" s="150" t="s">
        <v>306</v>
      </c>
      <c r="B22"/>
    </row>
    <row r="23" spans="1:12" s="35" customFormat="1" x14ac:dyDescent="0.25"/>
  </sheetData>
  <mergeCells count="8">
    <mergeCell ref="L6:L7"/>
    <mergeCell ref="A1:H1"/>
    <mergeCell ref="A6:B7"/>
    <mergeCell ref="C6:D6"/>
    <mergeCell ref="E6:F6"/>
    <mergeCell ref="G6:H6"/>
    <mergeCell ref="I6:I7"/>
    <mergeCell ref="J6:K6"/>
  </mergeCells>
  <pageMargins left="0.7" right="0.31" top="0.51" bottom="0.75" header="0.3" footer="0.3"/>
  <pageSetup paperSize="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Normal="100" workbookViewId="0">
      <selection activeCell="H15" sqref="H15"/>
    </sheetView>
  </sheetViews>
  <sheetFormatPr defaultColWidth="9.140625" defaultRowHeight="15" x14ac:dyDescent="0.25"/>
  <cols>
    <col min="1" max="1" width="9.140625" style="35"/>
    <col min="2" max="2" width="24.85546875" style="35" customWidth="1"/>
    <col min="3" max="5" width="13.5703125" style="35" customWidth="1"/>
    <col min="6" max="8" width="14.5703125" style="35" customWidth="1"/>
    <col min="9" max="9" width="15.5703125" style="35" customWidth="1"/>
    <col min="10" max="10" width="15" style="35" customWidth="1"/>
    <col min="11" max="12" width="14.42578125" style="35" customWidth="1"/>
    <col min="13" max="16384" width="9.140625" style="35"/>
  </cols>
  <sheetData>
    <row r="1" spans="1:12" ht="20.25" x14ac:dyDescent="0.3">
      <c r="A1" s="380" t="s">
        <v>303</v>
      </c>
      <c r="B1" s="380"/>
      <c r="C1" s="380"/>
      <c r="D1" s="380"/>
      <c r="E1" s="380"/>
      <c r="F1" s="380"/>
      <c r="G1" s="380"/>
      <c r="H1" s="380"/>
      <c r="I1" s="309"/>
    </row>
    <row r="2" spans="1:12" ht="18" x14ac:dyDescent="0.25">
      <c r="A2" s="33" t="s">
        <v>93</v>
      </c>
      <c r="B2" s="33"/>
      <c r="C2" s="1"/>
      <c r="D2" s="1"/>
      <c r="E2" s="1"/>
      <c r="F2" s="1"/>
      <c r="G2" s="1"/>
      <c r="H2" s="1"/>
      <c r="I2" s="1"/>
    </row>
    <row r="3" spans="1:12" x14ac:dyDescent="0.25">
      <c r="A3" s="18" t="s">
        <v>92</v>
      </c>
      <c r="B3" s="19"/>
      <c r="C3" s="19"/>
      <c r="D3" s="19"/>
      <c r="E3" s="19"/>
      <c r="F3" s="19"/>
      <c r="G3" s="19"/>
      <c r="H3" s="19"/>
      <c r="I3" s="19"/>
    </row>
    <row r="4" spans="1:12" ht="15.75" x14ac:dyDescent="0.25">
      <c r="A4" s="18" t="s">
        <v>11</v>
      </c>
      <c r="B4" s="17"/>
      <c r="C4" s="1"/>
      <c r="D4" s="1"/>
      <c r="E4" s="1"/>
      <c r="F4" s="1"/>
      <c r="G4" s="1"/>
      <c r="H4" s="1"/>
      <c r="I4" s="1"/>
    </row>
    <row r="5" spans="1:12" ht="15.75" x14ac:dyDescent="0.25">
      <c r="A5" s="18"/>
      <c r="B5" s="17"/>
      <c r="C5" s="1"/>
      <c r="D5" s="1"/>
      <c r="E5" s="1"/>
      <c r="F5" s="1"/>
      <c r="G5" s="1"/>
      <c r="H5" s="1"/>
      <c r="I5" s="1"/>
    </row>
    <row r="6" spans="1:12" ht="15" customHeight="1" x14ac:dyDescent="0.25">
      <c r="A6" s="381" t="s">
        <v>10</v>
      </c>
      <c r="B6" s="382"/>
      <c r="C6" s="381">
        <v>2022</v>
      </c>
      <c r="D6" s="382"/>
      <c r="E6" s="386">
        <v>2023</v>
      </c>
      <c r="F6" s="387"/>
      <c r="G6" s="386">
        <v>2024</v>
      </c>
      <c r="H6" s="387"/>
      <c r="I6" s="400" t="s">
        <v>276</v>
      </c>
      <c r="J6" s="379">
        <v>2025</v>
      </c>
      <c r="K6" s="379"/>
      <c r="L6" s="377" t="s">
        <v>305</v>
      </c>
    </row>
    <row r="7" spans="1:12" ht="50.25" customHeight="1" x14ac:dyDescent="0.25">
      <c r="A7" s="383"/>
      <c r="B7" s="384"/>
      <c r="C7" s="31" t="s">
        <v>7</v>
      </c>
      <c r="D7" s="145" t="s">
        <v>8</v>
      </c>
      <c r="E7" s="126" t="s">
        <v>7</v>
      </c>
      <c r="F7" s="217" t="s">
        <v>8</v>
      </c>
      <c r="G7" s="126" t="s">
        <v>7</v>
      </c>
      <c r="H7" s="310" t="s">
        <v>8</v>
      </c>
      <c r="I7" s="401"/>
      <c r="J7" s="352" t="s">
        <v>7</v>
      </c>
      <c r="K7" s="353" t="s">
        <v>304</v>
      </c>
      <c r="L7" s="377"/>
    </row>
    <row r="8" spans="1:12" x14ac:dyDescent="0.25">
      <c r="A8" s="56">
        <v>2001</v>
      </c>
      <c r="B8" s="12" t="s">
        <v>5</v>
      </c>
      <c r="C8" s="42">
        <v>500000</v>
      </c>
      <c r="D8" s="42">
        <v>490332.15</v>
      </c>
      <c r="E8" s="42">
        <v>5000000</v>
      </c>
      <c r="F8" s="36">
        <v>4839055.8499999996</v>
      </c>
      <c r="G8" s="42">
        <v>5000000</v>
      </c>
      <c r="H8" s="36">
        <v>5354961.92</v>
      </c>
      <c r="I8" s="36">
        <v>1000000</v>
      </c>
      <c r="J8" s="36">
        <v>11000000</v>
      </c>
      <c r="K8" s="38"/>
      <c r="L8" s="38"/>
    </row>
    <row r="9" spans="1:12" x14ac:dyDescent="0.25">
      <c r="A9" s="56">
        <v>2002</v>
      </c>
      <c r="B9" s="12" t="s">
        <v>18</v>
      </c>
      <c r="C9" s="42"/>
      <c r="D9" s="42"/>
      <c r="E9" s="42"/>
      <c r="F9" s="36"/>
      <c r="G9" s="42"/>
      <c r="H9" s="36">
        <v>0</v>
      </c>
      <c r="I9" s="36">
        <v>0</v>
      </c>
      <c r="J9" s="36">
        <v>0</v>
      </c>
      <c r="K9" s="38"/>
      <c r="L9" s="38"/>
    </row>
    <row r="10" spans="1:12" x14ac:dyDescent="0.25">
      <c r="A10" s="56">
        <v>2003</v>
      </c>
      <c r="B10" s="14" t="s">
        <v>17</v>
      </c>
      <c r="C10" s="42"/>
      <c r="D10" s="42"/>
      <c r="E10" s="42"/>
      <c r="F10" s="36"/>
      <c r="G10" s="42">
        <v>3000000</v>
      </c>
      <c r="H10" s="36">
        <v>0</v>
      </c>
      <c r="I10" s="36">
        <v>0</v>
      </c>
      <c r="J10" s="36">
        <v>0</v>
      </c>
      <c r="K10" s="38"/>
      <c r="L10" s="38"/>
    </row>
    <row r="11" spans="1:12" x14ac:dyDescent="0.25">
      <c r="A11" s="16">
        <v>2102</v>
      </c>
      <c r="B11" s="14" t="s">
        <v>4</v>
      </c>
      <c r="C11" s="36">
        <v>2000000</v>
      </c>
      <c r="D11" s="36">
        <v>28564.38</v>
      </c>
      <c r="E11" s="36">
        <v>2000000</v>
      </c>
      <c r="F11" s="36">
        <v>1995253.93</v>
      </c>
      <c r="G11" s="36">
        <v>2000000</v>
      </c>
      <c r="H11" s="36">
        <v>826236</v>
      </c>
      <c r="I11" s="36">
        <v>4000000</v>
      </c>
      <c r="J11" s="36">
        <v>6000000</v>
      </c>
      <c r="K11" s="38"/>
      <c r="L11" s="38"/>
    </row>
    <row r="12" spans="1:12" x14ac:dyDescent="0.25">
      <c r="A12" s="16">
        <v>2103</v>
      </c>
      <c r="B12" s="12" t="s">
        <v>3</v>
      </c>
      <c r="C12" s="28">
        <v>2000000</v>
      </c>
      <c r="D12" s="28">
        <v>1305665</v>
      </c>
      <c r="E12" s="28">
        <v>1000000</v>
      </c>
      <c r="F12" s="28">
        <v>980084.84</v>
      </c>
      <c r="G12" s="28">
        <v>6000000</v>
      </c>
      <c r="H12" s="28">
        <v>1888000</v>
      </c>
      <c r="I12" s="36">
        <v>3900000</v>
      </c>
      <c r="J12" s="36">
        <v>5900000</v>
      </c>
      <c r="K12" s="38"/>
      <c r="L12" s="38"/>
    </row>
    <row r="13" spans="1:12" x14ac:dyDescent="0.25">
      <c r="A13" s="16">
        <v>2104</v>
      </c>
      <c r="B13" s="12" t="s">
        <v>5</v>
      </c>
      <c r="C13" s="28"/>
      <c r="D13" s="28"/>
      <c r="E13" s="28"/>
      <c r="F13" s="28"/>
      <c r="G13" s="28"/>
      <c r="H13" s="28">
        <v>0</v>
      </c>
      <c r="I13" s="36">
        <v>1000000</v>
      </c>
      <c r="J13" s="36">
        <v>1000000</v>
      </c>
      <c r="K13" s="38"/>
      <c r="L13" s="38"/>
    </row>
    <row r="14" spans="1:12" x14ac:dyDescent="0.25">
      <c r="A14" s="10">
        <v>2106</v>
      </c>
      <c r="B14" s="6" t="s">
        <v>2</v>
      </c>
      <c r="C14" s="36">
        <v>500000</v>
      </c>
      <c r="D14" s="36">
        <v>0</v>
      </c>
      <c r="E14" s="36"/>
      <c r="F14" s="36"/>
      <c r="G14" s="38"/>
      <c r="H14" s="36">
        <v>0</v>
      </c>
      <c r="I14" s="36">
        <v>100000</v>
      </c>
      <c r="J14" s="36">
        <v>100000</v>
      </c>
      <c r="K14" s="38"/>
      <c r="L14" s="38"/>
    </row>
    <row r="15" spans="1:12" ht="16.5" thickBot="1" x14ac:dyDescent="0.3">
      <c r="A15" s="5" t="s">
        <v>0</v>
      </c>
      <c r="B15" s="5"/>
      <c r="C15" s="3">
        <f t="shared" ref="C15:J15" si="0">SUM(C8:C14)</f>
        <v>5000000</v>
      </c>
      <c r="D15" s="3">
        <f t="shared" si="0"/>
        <v>1824561.53</v>
      </c>
      <c r="E15" s="3">
        <f t="shared" si="0"/>
        <v>8000000</v>
      </c>
      <c r="F15" s="3">
        <f t="shared" si="0"/>
        <v>7814394.6199999992</v>
      </c>
      <c r="G15" s="3">
        <f t="shared" si="0"/>
        <v>16000000</v>
      </c>
      <c r="H15" s="3">
        <f t="shared" si="0"/>
        <v>8069197.9199999999</v>
      </c>
      <c r="I15" s="3">
        <f t="shared" ref="I15" si="1">SUM(I8:I14)</f>
        <v>10000000</v>
      </c>
      <c r="J15" s="350">
        <f t="shared" si="0"/>
        <v>24000000</v>
      </c>
      <c r="K15" s="38"/>
      <c r="L15" s="38"/>
    </row>
    <row r="16" spans="1:12" ht="15.75" thickTop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1" t="s">
        <v>151</v>
      </c>
      <c r="B18" s="23"/>
    </row>
    <row r="19" spans="1:9" ht="24" customHeight="1" x14ac:dyDescent="0.25">
      <c r="A19" s="21" t="s">
        <v>119</v>
      </c>
      <c r="B19"/>
    </row>
    <row r="20" spans="1:9" x14ac:dyDescent="0.25">
      <c r="A20"/>
      <c r="B20" s="351"/>
    </row>
    <row r="21" spans="1:9" x14ac:dyDescent="0.25">
      <c r="A21"/>
      <c r="B21"/>
    </row>
    <row r="22" spans="1:9" x14ac:dyDescent="0.25">
      <c r="A22" s="150" t="s">
        <v>306</v>
      </c>
      <c r="B22"/>
    </row>
    <row r="23" spans="1:9" x14ac:dyDescent="0.25">
      <c r="A23" s="19"/>
      <c r="B23" s="18"/>
      <c r="C23" s="23"/>
      <c r="D23" s="23"/>
      <c r="E23" s="23"/>
      <c r="F23" s="23"/>
      <c r="G23" s="23"/>
      <c r="H23" s="23"/>
      <c r="I23" s="23"/>
    </row>
    <row r="24" spans="1:9" x14ac:dyDescent="0.25">
      <c r="C24" s="34"/>
      <c r="D24" s="34"/>
      <c r="E24" s="34"/>
      <c r="F24" s="34"/>
      <c r="G24" s="34"/>
      <c r="H24" s="34"/>
      <c r="I24" s="34"/>
    </row>
  </sheetData>
  <mergeCells count="8">
    <mergeCell ref="L6:L7"/>
    <mergeCell ref="A1:H1"/>
    <mergeCell ref="A6:B7"/>
    <mergeCell ref="C6:D6"/>
    <mergeCell ref="E6:F6"/>
    <mergeCell ref="G6:H6"/>
    <mergeCell ref="I6:I7"/>
    <mergeCell ref="J6:K6"/>
  </mergeCells>
  <pageMargins left="0.7" right="0.19" top="0.75" bottom="0.75" header="0.3" footer="0.3"/>
  <pageSetup paperSize="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CBG-PSDG (5)</vt:lpstr>
      <vt:lpstr>300</vt:lpstr>
      <vt:lpstr>301</vt:lpstr>
      <vt:lpstr>302</vt:lpstr>
      <vt:lpstr>303</vt:lpstr>
      <vt:lpstr>304</vt:lpstr>
      <vt:lpstr>305</vt:lpstr>
      <vt:lpstr>306</vt:lpstr>
      <vt:lpstr>307</vt:lpstr>
      <vt:lpstr>308</vt:lpstr>
      <vt:lpstr>309</vt:lpstr>
      <vt:lpstr>310</vt:lpstr>
      <vt:lpstr>311</vt:lpstr>
      <vt:lpstr>312</vt:lpstr>
      <vt:lpstr>313</vt:lpstr>
      <vt:lpstr>314</vt:lpstr>
      <vt:lpstr>315</vt:lpstr>
      <vt:lpstr>316</vt:lpstr>
      <vt:lpstr>317</vt:lpstr>
      <vt:lpstr>318</vt:lpstr>
      <vt:lpstr>319</vt:lpstr>
      <vt:lpstr>320</vt:lpstr>
      <vt:lpstr>321</vt:lpstr>
      <vt:lpstr>322</vt:lpstr>
      <vt:lpstr>323</vt:lpstr>
      <vt:lpstr>324</vt:lpstr>
      <vt:lpstr>325</vt:lpstr>
      <vt:lpstr>Details sheet</vt:lpstr>
      <vt:lpstr>'300'!Print_Area</vt:lpstr>
      <vt:lpstr>'301'!Print_Area</vt:lpstr>
      <vt:lpstr>'302'!Print_Area</vt:lpstr>
      <vt:lpstr>'303'!Print_Area</vt:lpstr>
      <vt:lpstr>'306'!Print_Area</vt:lpstr>
      <vt:lpstr>'307'!Print_Area</vt:lpstr>
      <vt:lpstr>'308'!Print_Area</vt:lpstr>
      <vt:lpstr>'309'!Print_Area</vt:lpstr>
      <vt:lpstr>'310'!Print_Area</vt:lpstr>
      <vt:lpstr>'311'!Print_Area</vt:lpstr>
      <vt:lpstr>'312'!Print_Area</vt:lpstr>
      <vt:lpstr>'313'!Print_Area</vt:lpstr>
      <vt:lpstr>'314'!Print_Area</vt:lpstr>
      <vt:lpstr>'315'!Print_Area</vt:lpstr>
      <vt:lpstr>'316'!Print_Area</vt:lpstr>
      <vt:lpstr>'317'!Print_Area</vt:lpstr>
      <vt:lpstr>'319'!Print_Area</vt:lpstr>
      <vt:lpstr>'320'!Print_Area</vt:lpstr>
      <vt:lpstr>'321'!Print_Area</vt:lpstr>
      <vt:lpstr>'322'!Print_Area</vt:lpstr>
      <vt:lpstr>'323'!Print_Area</vt:lpstr>
      <vt:lpstr>'324'!Print_Area</vt:lpstr>
      <vt:lpstr>'325'!Print_Area</vt:lpstr>
      <vt:lpstr>'CBG-PSDG (5)'!Print_Area</vt:lpstr>
      <vt:lpstr>'304'!Print_Titles</vt:lpstr>
      <vt:lpstr>'318'!Print_Titles</vt:lpstr>
      <vt:lpstr>'320'!Print_Titles</vt:lpstr>
      <vt:lpstr>'CBG-PSDG (5)'!Print_Titles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BUDGETBRCH_TRAINEE</dc:creator>
  <cp:lastModifiedBy>Windows User</cp:lastModifiedBy>
  <cp:lastPrinted>2025-04-11T12:01:40Z</cp:lastPrinted>
  <dcterms:created xsi:type="dcterms:W3CDTF">2021-08-12T05:57:35Z</dcterms:created>
  <dcterms:modified xsi:type="dcterms:W3CDTF">2025-04-23T08:33:45Z</dcterms:modified>
</cp:coreProperties>
</file>